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ed.kadric\Documents\TABELE OEI PD\30062026\"/>
    </mc:Choice>
  </mc:AlternateContent>
  <bookViews>
    <workbookView xWindow="0" yWindow="0" windowWidth="28800" windowHeight="14100" tabRatio="740" firstSheet="2" activeTab="8"/>
  </bookViews>
  <sheets>
    <sheet name="#Konverter" sheetId="2" state="hidden" r:id="rId1"/>
    <sheet name="#UNOS" sheetId="3" state="hidden" r:id="rId2"/>
    <sheet name="OP" sheetId="14" r:id="rId3"/>
    <sheet name="BS" sheetId="5" r:id="rId4"/>
    <sheet name="BU" sheetId="6" r:id="rId5"/>
    <sheet name="GTDIR" sheetId="7" r:id="rId6"/>
    <sheet name="GTIND" sheetId="8" r:id="rId7"/>
    <sheet name="IPK" sheetId="9" r:id="rId8"/>
    <sheet name="ZB" sheetId="18" r:id="rId9"/>
  </sheets>
  <externalReferences>
    <externalReference r:id="rId10"/>
  </externalReferences>
  <definedNames>
    <definedName name="Grad">#REF!</definedName>
    <definedName name="Kanton">#REF!</definedName>
    <definedName name="OblikPreduzeca" localSheetId="0" hidden="1">'[1]#Konverter'!$AA$2:$AA$6</definedName>
    <definedName name="OblikPreduzeca" localSheetId="1" hidden="1">'[1]#Konverter'!$AA$2:$AA$6</definedName>
    <definedName name="OblikPreduzeca" localSheetId="2" hidden="1">'[1]#Konverter'!$AA$2:$AA$6</definedName>
    <definedName name="OblikPreduzeca" localSheetId="8" hidden="1">'[1]#Konverter'!$AA$2:$AA$6</definedName>
    <definedName name="OblikPreduzeca">#REF!</definedName>
    <definedName name="Opstina" localSheetId="0" hidden="1">'[1]#Konverter'!$E$2:$E$80</definedName>
    <definedName name="Opstina" localSheetId="1" hidden="1">'[1]#Konverter'!$E$2:$E$80</definedName>
    <definedName name="Opstina" localSheetId="2" hidden="1">'[1]#Konverter'!$E$2:$E$80</definedName>
    <definedName name="Opstina" localSheetId="8" hidden="1">'[1]#Konverter'!$E$2:$E$80</definedName>
    <definedName name="Opstina">#REF!</definedName>
    <definedName name="_xlnm.Print_Area" localSheetId="2">OP!$A$1:$AQ$47</definedName>
    <definedName name="TipIzvjestaja" hidden="1">'[1]#Konverter'!$AF$2:$AF$33</definedName>
    <definedName name="Velicina" localSheetId="0" hidden="1">'[1]#Konverter'!$AH$2:$AH$4</definedName>
    <definedName name="Velicina" localSheetId="1" hidden="1">'[1]#Konverter'!$AH$2:$AH$4</definedName>
    <definedName name="Velicina" localSheetId="2" hidden="1">'[1]#Konverter'!$AH$2:$AH$4</definedName>
    <definedName name="Velicina" localSheetId="8" hidden="1">'[1]#Konverter'!$AH$2:$AH$4</definedName>
    <definedName name="Velicina">#REF!</definedName>
    <definedName name="VerzijaIzvjestaja">#REF!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3" i="9" l="1"/>
  <c r="AH52" i="18"/>
  <c r="C52" i="18"/>
  <c r="C9" i="18"/>
  <c r="C7" i="18"/>
  <c r="C5" i="18"/>
  <c r="C3" i="18"/>
  <c r="C1" i="18"/>
  <c r="AG57" i="9"/>
  <c r="U57" i="9"/>
  <c r="V9" i="9"/>
  <c r="V7" i="9"/>
  <c r="V5" i="9"/>
  <c r="V3" i="9"/>
  <c r="V1" i="9"/>
  <c r="K123" i="8"/>
  <c r="E123" i="8"/>
  <c r="E9" i="8"/>
  <c r="E7" i="8"/>
  <c r="E5" i="8"/>
  <c r="E3" i="8"/>
  <c r="E1" i="8"/>
  <c r="K95" i="7"/>
  <c r="E95" i="7"/>
  <c r="E9" i="7"/>
  <c r="E7" i="7"/>
  <c r="E5" i="7"/>
  <c r="E3" i="7"/>
  <c r="E1" i="7"/>
  <c r="J189" i="6"/>
  <c r="E189" i="6"/>
  <c r="E9" i="6"/>
  <c r="E7" i="6"/>
  <c r="E5" i="6"/>
  <c r="E3" i="6"/>
  <c r="E1" i="6"/>
  <c r="J151" i="5"/>
  <c r="E151" i="5"/>
  <c r="J115" i="8"/>
  <c r="J96" i="8"/>
  <c r="J61" i="8"/>
  <c r="J65" i="7"/>
  <c r="K65" i="7"/>
  <c r="B16" i="18" l="1"/>
  <c r="B49" i="18" s="1"/>
  <c r="B50" i="18" s="1"/>
  <c r="B9" i="14"/>
  <c r="B42" i="14" l="1"/>
  <c r="B43" i="14" s="1"/>
  <c r="K113" i="8" l="1"/>
  <c r="J113" i="8"/>
  <c r="K74" i="8"/>
  <c r="J74" i="8"/>
  <c r="K38" i="8"/>
  <c r="J38" i="8"/>
  <c r="J80" i="7"/>
  <c r="K80" i="7"/>
  <c r="K40" i="7"/>
  <c r="J40" i="7"/>
  <c r="I150" i="6"/>
  <c r="I111" i="6"/>
  <c r="I72" i="6"/>
  <c r="I39" i="6"/>
  <c r="I121" i="5"/>
  <c r="J121" i="5"/>
  <c r="I81" i="5"/>
  <c r="I41" i="5"/>
  <c r="AE51" i="9" l="1"/>
  <c r="AG51" i="9" s="1"/>
  <c r="T51" i="9" s="1"/>
  <c r="S51" i="9"/>
  <c r="Q51" i="9"/>
  <c r="P51" i="9"/>
  <c r="O51" i="9"/>
  <c r="N51" i="9"/>
  <c r="M51" i="9"/>
  <c r="L51" i="9"/>
  <c r="K51" i="9"/>
  <c r="AE50" i="9"/>
  <c r="AG50" i="9" s="1"/>
  <c r="T50" i="9" s="1"/>
  <c r="S50" i="9"/>
  <c r="Q50" i="9"/>
  <c r="P50" i="9"/>
  <c r="O50" i="9"/>
  <c r="N50" i="9"/>
  <c r="M50" i="9"/>
  <c r="L50" i="9"/>
  <c r="K50" i="9"/>
  <c r="AE49" i="9"/>
  <c r="AG49" i="9" s="1"/>
  <c r="T49" i="9" s="1"/>
  <c r="S49" i="9"/>
  <c r="Q49" i="9"/>
  <c r="P49" i="9"/>
  <c r="O49" i="9"/>
  <c r="N49" i="9"/>
  <c r="M49" i="9"/>
  <c r="L49" i="9"/>
  <c r="K49" i="9"/>
  <c r="AE48" i="9"/>
  <c r="AG48" i="9" s="1"/>
  <c r="T48" i="9" s="1"/>
  <c r="S48" i="9"/>
  <c r="Q48" i="9"/>
  <c r="P48" i="9"/>
  <c r="O48" i="9"/>
  <c r="N48" i="9"/>
  <c r="M48" i="9"/>
  <c r="L48" i="9"/>
  <c r="K48" i="9"/>
  <c r="AE47" i="9"/>
  <c r="AG47" i="9" s="1"/>
  <c r="T47" i="9" s="1"/>
  <c r="S47" i="9"/>
  <c r="Q47" i="9"/>
  <c r="P47" i="9"/>
  <c r="O47" i="9"/>
  <c r="N47" i="9"/>
  <c r="M47" i="9"/>
  <c r="L47" i="9"/>
  <c r="K47" i="9"/>
  <c r="AF45" i="9"/>
  <c r="S45" i="9" s="1"/>
  <c r="AD45" i="9"/>
  <c r="Q45" i="9" s="1"/>
  <c r="AC45" i="9"/>
  <c r="P45" i="9" s="1"/>
  <c r="AB45" i="9"/>
  <c r="O45" i="9" s="1"/>
  <c r="AA45" i="9"/>
  <c r="N45" i="9" s="1"/>
  <c r="Z45" i="9"/>
  <c r="M45" i="9" s="1"/>
  <c r="Y45" i="9"/>
  <c r="L45" i="9" s="1"/>
  <c r="X45" i="9"/>
  <c r="AE44" i="9"/>
  <c r="S44" i="9"/>
  <c r="Q44" i="9"/>
  <c r="P44" i="9"/>
  <c r="O44" i="9"/>
  <c r="N44" i="9"/>
  <c r="M44" i="9"/>
  <c r="L44" i="9"/>
  <c r="K44" i="9"/>
  <c r="AE43" i="9"/>
  <c r="S43" i="9"/>
  <c r="Q43" i="9"/>
  <c r="P43" i="9"/>
  <c r="O43" i="9"/>
  <c r="N43" i="9"/>
  <c r="M43" i="9"/>
  <c r="L43" i="9"/>
  <c r="K43" i="9"/>
  <c r="AE40" i="9"/>
  <c r="AG40" i="9" s="1"/>
  <c r="T40" i="9" s="1"/>
  <c r="S40" i="9"/>
  <c r="Q40" i="9"/>
  <c r="P40" i="9"/>
  <c r="O40" i="9"/>
  <c r="N40" i="9"/>
  <c r="M40" i="9"/>
  <c r="L40" i="9"/>
  <c r="K40" i="9"/>
  <c r="AE39" i="9"/>
  <c r="AG39" i="9" s="1"/>
  <c r="T39" i="9" s="1"/>
  <c r="S39" i="9"/>
  <c r="Q39" i="9"/>
  <c r="P39" i="9"/>
  <c r="O39" i="9"/>
  <c r="N39" i="9"/>
  <c r="M39" i="9"/>
  <c r="L39" i="9"/>
  <c r="K39" i="9"/>
  <c r="AE35" i="9"/>
  <c r="AG35" i="9" s="1"/>
  <c r="T35" i="9" s="1"/>
  <c r="S35" i="9"/>
  <c r="Q35" i="9"/>
  <c r="P35" i="9"/>
  <c r="O35" i="9"/>
  <c r="N35" i="9"/>
  <c r="M35" i="9"/>
  <c r="L35" i="9"/>
  <c r="K35" i="9"/>
  <c r="AE34" i="9"/>
  <c r="AG34" i="9" s="1"/>
  <c r="T34" i="9" s="1"/>
  <c r="S34" i="9"/>
  <c r="Q34" i="9"/>
  <c r="P34" i="9"/>
  <c r="O34" i="9"/>
  <c r="N34" i="9"/>
  <c r="M34" i="9"/>
  <c r="L34" i="9"/>
  <c r="K34" i="9"/>
  <c r="AE33" i="9"/>
  <c r="AG33" i="9" s="1"/>
  <c r="T33" i="9" s="1"/>
  <c r="S33" i="9"/>
  <c r="Q33" i="9"/>
  <c r="P33" i="9"/>
  <c r="O33" i="9"/>
  <c r="N33" i="9"/>
  <c r="M33" i="9"/>
  <c r="L33" i="9"/>
  <c r="K33" i="9"/>
  <c r="AE32" i="9"/>
  <c r="AG32" i="9" s="1"/>
  <c r="T32" i="9" s="1"/>
  <c r="S32" i="9"/>
  <c r="Q32" i="9"/>
  <c r="P32" i="9"/>
  <c r="O32" i="9"/>
  <c r="N32" i="9"/>
  <c r="M32" i="9"/>
  <c r="L32" i="9"/>
  <c r="K32" i="9"/>
  <c r="AE31" i="9"/>
  <c r="AG31" i="9" s="1"/>
  <c r="T31" i="9" s="1"/>
  <c r="S31" i="9"/>
  <c r="Q31" i="9"/>
  <c r="P31" i="9"/>
  <c r="O31" i="9"/>
  <c r="N31" i="9"/>
  <c r="M31" i="9"/>
  <c r="L31" i="9"/>
  <c r="K31" i="9"/>
  <c r="AF29" i="9"/>
  <c r="S29" i="9" s="1"/>
  <c r="AD29" i="9"/>
  <c r="Q29" i="9" s="1"/>
  <c r="AC29" i="9"/>
  <c r="P29" i="9" s="1"/>
  <c r="AB29" i="9"/>
  <c r="O29" i="9" s="1"/>
  <c r="AA29" i="9"/>
  <c r="N29" i="9" s="1"/>
  <c r="Z29" i="9"/>
  <c r="M29" i="9" s="1"/>
  <c r="Y29" i="9"/>
  <c r="X29" i="9"/>
  <c r="K29" i="9" s="1"/>
  <c r="AE28" i="9"/>
  <c r="R28" i="9" s="1"/>
  <c r="S28" i="9"/>
  <c r="Q28" i="9"/>
  <c r="P28" i="9"/>
  <c r="O28" i="9"/>
  <c r="N28" i="9"/>
  <c r="M28" i="9"/>
  <c r="L28" i="9"/>
  <c r="K28" i="9"/>
  <c r="AE27" i="9"/>
  <c r="R27" i="9" s="1"/>
  <c r="S27" i="9"/>
  <c r="Q27" i="9"/>
  <c r="P27" i="9"/>
  <c r="O27" i="9"/>
  <c r="N27" i="9"/>
  <c r="M27" i="9"/>
  <c r="L27" i="9"/>
  <c r="K27" i="9"/>
  <c r="AF25" i="9"/>
  <c r="AD25" i="9"/>
  <c r="AC25" i="9"/>
  <c r="AB25" i="9"/>
  <c r="O25" i="9" s="1"/>
  <c r="AA25" i="9"/>
  <c r="Z25" i="9"/>
  <c r="Y25" i="9"/>
  <c r="X25" i="9"/>
  <c r="K25" i="9" s="1"/>
  <c r="AE24" i="9"/>
  <c r="R24" i="9" s="1"/>
  <c r="S24" i="9"/>
  <c r="Q24" i="9"/>
  <c r="P24" i="9"/>
  <c r="O24" i="9"/>
  <c r="N24" i="9"/>
  <c r="M24" i="9"/>
  <c r="L24" i="9"/>
  <c r="K24" i="9"/>
  <c r="R23" i="9"/>
  <c r="S23" i="9"/>
  <c r="Q23" i="9"/>
  <c r="P23" i="9"/>
  <c r="O23" i="9"/>
  <c r="N23" i="9"/>
  <c r="M23" i="9"/>
  <c r="L23" i="9"/>
  <c r="K23" i="9"/>
  <c r="AE22" i="9"/>
  <c r="S22" i="9"/>
  <c r="Q22" i="9"/>
  <c r="P22" i="9"/>
  <c r="O22" i="9"/>
  <c r="N22" i="9"/>
  <c r="M22" i="9"/>
  <c r="L22" i="9"/>
  <c r="K22" i="9"/>
  <c r="D118" i="8"/>
  <c r="C118" i="8"/>
  <c r="D117" i="8"/>
  <c r="C117" i="8"/>
  <c r="K115" i="8"/>
  <c r="D115" i="8" s="1"/>
  <c r="C115" i="8"/>
  <c r="D110" i="8"/>
  <c r="C110" i="8"/>
  <c r="D109" i="8"/>
  <c r="C109" i="8"/>
  <c r="D108" i="8"/>
  <c r="C108" i="8"/>
  <c r="D107" i="8"/>
  <c r="C107" i="8"/>
  <c r="D106" i="8"/>
  <c r="C106" i="8"/>
  <c r="D105" i="8"/>
  <c r="C105" i="8"/>
  <c r="D104" i="8"/>
  <c r="C104" i="8"/>
  <c r="D103" i="8"/>
  <c r="C103" i="8"/>
  <c r="D102" i="8"/>
  <c r="C102" i="8"/>
  <c r="D101" i="8"/>
  <c r="C101" i="8"/>
  <c r="D100" i="8"/>
  <c r="C100" i="8"/>
  <c r="D99" i="8"/>
  <c r="C99" i="8"/>
  <c r="D98" i="8"/>
  <c r="C98" i="8"/>
  <c r="K96" i="8"/>
  <c r="D96" i="8" s="1"/>
  <c r="C96" i="8"/>
  <c r="D95" i="8"/>
  <c r="C95" i="8"/>
  <c r="D94" i="8"/>
  <c r="C94" i="8"/>
  <c r="D93" i="8"/>
  <c r="C93" i="8"/>
  <c r="D92" i="8"/>
  <c r="C92" i="8"/>
  <c r="D91" i="8"/>
  <c r="C91" i="8"/>
  <c r="D90" i="8"/>
  <c r="C90" i="8"/>
  <c r="D89" i="8"/>
  <c r="C89" i="8"/>
  <c r="D88" i="8"/>
  <c r="C88" i="8"/>
  <c r="D87" i="8"/>
  <c r="C87" i="8"/>
  <c r="D86" i="8"/>
  <c r="C86" i="8"/>
  <c r="D85" i="8"/>
  <c r="C85" i="8"/>
  <c r="D84" i="8"/>
  <c r="C84" i="8"/>
  <c r="D83" i="8"/>
  <c r="C83" i="8"/>
  <c r="D82" i="8"/>
  <c r="C82" i="8"/>
  <c r="D81" i="8"/>
  <c r="C81" i="8"/>
  <c r="D80" i="8"/>
  <c r="C80" i="8"/>
  <c r="D79" i="8"/>
  <c r="C79" i="8"/>
  <c r="D78" i="8"/>
  <c r="C78" i="8"/>
  <c r="D77" i="8"/>
  <c r="C77" i="8"/>
  <c r="D76" i="8"/>
  <c r="C76" i="8"/>
  <c r="D71" i="8"/>
  <c r="C71" i="8"/>
  <c r="D70" i="8"/>
  <c r="C70" i="8"/>
  <c r="D69" i="8"/>
  <c r="C69" i="8"/>
  <c r="D68" i="8"/>
  <c r="C68" i="8"/>
  <c r="D67" i="8"/>
  <c r="C67" i="8"/>
  <c r="D66" i="8"/>
  <c r="C66" i="8"/>
  <c r="D64" i="8"/>
  <c r="C64" i="8"/>
  <c r="D63" i="8"/>
  <c r="C63" i="8"/>
  <c r="D62" i="8"/>
  <c r="C62" i="8"/>
  <c r="K61" i="8"/>
  <c r="D61" i="8" s="1"/>
  <c r="C61" i="8"/>
  <c r="D60" i="8"/>
  <c r="C60" i="8"/>
  <c r="D59" i="8"/>
  <c r="C59" i="8"/>
  <c r="D58" i="8"/>
  <c r="C58" i="8"/>
  <c r="D57" i="8"/>
  <c r="C57" i="8"/>
  <c r="D56" i="8"/>
  <c r="C56" i="8"/>
  <c r="D55" i="8"/>
  <c r="C55" i="8"/>
  <c r="D54" i="8"/>
  <c r="C54" i="8"/>
  <c r="D53" i="8"/>
  <c r="C53" i="8"/>
  <c r="D52" i="8"/>
  <c r="C52" i="8"/>
  <c r="D51" i="8"/>
  <c r="C51" i="8"/>
  <c r="D50" i="8"/>
  <c r="C50" i="8"/>
  <c r="D49" i="8"/>
  <c r="C49" i="8"/>
  <c r="D48" i="8"/>
  <c r="C48" i="8"/>
  <c r="D47" i="8"/>
  <c r="C47" i="8"/>
  <c r="D46" i="8"/>
  <c r="C46" i="8"/>
  <c r="D45" i="8"/>
  <c r="C45" i="8"/>
  <c r="D44" i="8"/>
  <c r="C44" i="8"/>
  <c r="D43" i="8"/>
  <c r="C43" i="8"/>
  <c r="D42" i="8"/>
  <c r="C42" i="8"/>
  <c r="D41" i="8"/>
  <c r="C41" i="8"/>
  <c r="D40" i="8"/>
  <c r="C40" i="8"/>
  <c r="D34" i="8"/>
  <c r="C34" i="8"/>
  <c r="D33" i="8"/>
  <c r="C33" i="8"/>
  <c r="D32" i="8"/>
  <c r="C32" i="8"/>
  <c r="D31" i="8"/>
  <c r="C31" i="8"/>
  <c r="C30" i="8"/>
  <c r="C29" i="8"/>
  <c r="D28" i="8"/>
  <c r="C28" i="8"/>
  <c r="D27" i="8"/>
  <c r="C27" i="8"/>
  <c r="D26" i="8"/>
  <c r="C26" i="8"/>
  <c r="D25" i="8"/>
  <c r="C25" i="8"/>
  <c r="D24" i="8"/>
  <c r="C24" i="8"/>
  <c r="D23" i="8"/>
  <c r="C23" i="8"/>
  <c r="D22" i="8"/>
  <c r="C22" i="8"/>
  <c r="D21" i="8"/>
  <c r="C21" i="8"/>
  <c r="D90" i="7"/>
  <c r="C90" i="7"/>
  <c r="D89" i="7"/>
  <c r="C89" i="7"/>
  <c r="K85" i="7"/>
  <c r="D85" i="7" s="1"/>
  <c r="J85" i="7"/>
  <c r="C85" i="7" s="1"/>
  <c r="D84" i="7"/>
  <c r="C84" i="7"/>
  <c r="D83" i="7"/>
  <c r="C83" i="7"/>
  <c r="D82" i="7"/>
  <c r="C82" i="7"/>
  <c r="D77" i="7"/>
  <c r="C77" i="7"/>
  <c r="D76" i="7"/>
  <c r="C76" i="7"/>
  <c r="D75" i="7"/>
  <c r="C75" i="7"/>
  <c r="D74" i="7"/>
  <c r="C74" i="7"/>
  <c r="D73" i="7"/>
  <c r="C73" i="7"/>
  <c r="D72" i="7"/>
  <c r="C72" i="7"/>
  <c r="D71" i="7"/>
  <c r="C71" i="7"/>
  <c r="D70" i="7"/>
  <c r="C70" i="7"/>
  <c r="D69" i="7"/>
  <c r="C69" i="7"/>
  <c r="D68" i="7"/>
  <c r="C68" i="7"/>
  <c r="D65" i="7"/>
  <c r="C65" i="7"/>
  <c r="D64" i="7"/>
  <c r="C64" i="7"/>
  <c r="D63" i="7"/>
  <c r="C63" i="7"/>
  <c r="D62" i="7"/>
  <c r="C62" i="7"/>
  <c r="D61" i="7"/>
  <c r="C61" i="7"/>
  <c r="D60" i="7"/>
  <c r="C60" i="7"/>
  <c r="D59" i="7"/>
  <c r="C59" i="7"/>
  <c r="D58" i="7"/>
  <c r="C58" i="7"/>
  <c r="D57" i="7"/>
  <c r="C57" i="7"/>
  <c r="D56" i="7"/>
  <c r="C56" i="7"/>
  <c r="D55" i="7"/>
  <c r="C55" i="7"/>
  <c r="D54" i="7"/>
  <c r="C54" i="7"/>
  <c r="D53" i="7"/>
  <c r="C53" i="7"/>
  <c r="D52" i="7"/>
  <c r="C52" i="7"/>
  <c r="D51" i="7"/>
  <c r="C51" i="7"/>
  <c r="D50" i="7"/>
  <c r="C50" i="7"/>
  <c r="D49" i="7"/>
  <c r="C49" i="7"/>
  <c r="D48" i="7"/>
  <c r="C48" i="7"/>
  <c r="D47" i="7"/>
  <c r="C47" i="7"/>
  <c r="D46" i="7"/>
  <c r="C46" i="7"/>
  <c r="D45" i="7"/>
  <c r="C45" i="7"/>
  <c r="D44" i="7"/>
  <c r="C44" i="7"/>
  <c r="D43" i="7"/>
  <c r="C43" i="7"/>
  <c r="D42" i="7"/>
  <c r="C42" i="7"/>
  <c r="D36" i="7"/>
  <c r="C36" i="7"/>
  <c r="D35" i="7"/>
  <c r="C35" i="7"/>
  <c r="D34" i="7"/>
  <c r="C34" i="7"/>
  <c r="D33" i="7"/>
  <c r="C33" i="7"/>
  <c r="D32" i="7"/>
  <c r="C32" i="7"/>
  <c r="D31" i="7"/>
  <c r="C31" i="7"/>
  <c r="K28" i="7" a="1"/>
  <c r="K28" i="7"/>
  <c r="J28" i="7" a="1"/>
  <c r="J28" i="7" s="1"/>
  <c r="D27" i="7"/>
  <c r="C27" i="7"/>
  <c r="D26" i="7"/>
  <c r="C26" i="7"/>
  <c r="D25" i="7"/>
  <c r="C25" i="7"/>
  <c r="D24" i="7"/>
  <c r="C24" i="7"/>
  <c r="D23" i="7"/>
  <c r="C23" i="7"/>
  <c r="D22" i="7"/>
  <c r="C22" i="7"/>
  <c r="D21" i="7"/>
  <c r="C21" i="7"/>
  <c r="D185" i="6"/>
  <c r="C185" i="6"/>
  <c r="D184" i="6"/>
  <c r="C184" i="6"/>
  <c r="D182" i="6"/>
  <c r="C182" i="6"/>
  <c r="D181" i="6"/>
  <c r="C181" i="6"/>
  <c r="D179" i="6"/>
  <c r="C179" i="6"/>
  <c r="D178" i="6"/>
  <c r="C178" i="6"/>
  <c r="D175" i="6"/>
  <c r="C175" i="6"/>
  <c r="D174" i="6"/>
  <c r="C174" i="6"/>
  <c r="D173" i="6"/>
  <c r="C173" i="6"/>
  <c r="D172" i="6"/>
  <c r="C172" i="6"/>
  <c r="D171" i="6"/>
  <c r="C171" i="6"/>
  <c r="D170" i="6"/>
  <c r="C170" i="6"/>
  <c r="D169" i="6"/>
  <c r="C169" i="6"/>
  <c r="J168" i="6"/>
  <c r="D168" i="6" s="1"/>
  <c r="I168" i="6"/>
  <c r="I161" i="6" s="1"/>
  <c r="C161" i="6" s="1"/>
  <c r="D167" i="6"/>
  <c r="C167" i="6"/>
  <c r="D166" i="6"/>
  <c r="C166" i="6"/>
  <c r="D165" i="6"/>
  <c r="C165" i="6"/>
  <c r="D164" i="6"/>
  <c r="C164" i="6"/>
  <c r="D163" i="6"/>
  <c r="C163" i="6"/>
  <c r="J162" i="6"/>
  <c r="D162" i="6" s="1"/>
  <c r="I162" i="6"/>
  <c r="C162" i="6"/>
  <c r="D157" i="6"/>
  <c r="C157" i="6"/>
  <c r="D154" i="6"/>
  <c r="C154" i="6"/>
  <c r="D153" i="6"/>
  <c r="C153" i="6"/>
  <c r="D152" i="6"/>
  <c r="C152" i="6"/>
  <c r="J150" i="6"/>
  <c r="D147" i="6"/>
  <c r="C147" i="6"/>
  <c r="J146" i="6"/>
  <c r="J144" i="6" s="1"/>
  <c r="D144" i="6" s="1"/>
  <c r="I146" i="6"/>
  <c r="C146" i="6" s="1"/>
  <c r="D145" i="6"/>
  <c r="C145" i="6"/>
  <c r="D140" i="6"/>
  <c r="C140" i="6"/>
  <c r="D139" i="6"/>
  <c r="C139" i="6"/>
  <c r="D138" i="6"/>
  <c r="C138" i="6"/>
  <c r="D137" i="6"/>
  <c r="C137" i="6"/>
  <c r="J136" i="6" a="1"/>
  <c r="J136" i="6" s="1"/>
  <c r="D136" i="6" s="1"/>
  <c r="I136" i="6" a="1"/>
  <c r="I136" i="6" s="1"/>
  <c r="D135" i="6"/>
  <c r="C135" i="6"/>
  <c r="D134" i="6"/>
  <c r="C134" i="6"/>
  <c r="D133" i="6"/>
  <c r="C133" i="6"/>
  <c r="D132" i="6"/>
  <c r="C132" i="6"/>
  <c r="D131" i="6"/>
  <c r="C131" i="6"/>
  <c r="D130" i="6"/>
  <c r="C130" i="6"/>
  <c r="D129" i="6"/>
  <c r="C129" i="6"/>
  <c r="D128" i="6"/>
  <c r="C128" i="6"/>
  <c r="D127" i="6"/>
  <c r="C127" i="6"/>
  <c r="D126" i="6"/>
  <c r="C126" i="6"/>
  <c r="D125" i="6"/>
  <c r="C125" i="6"/>
  <c r="D124" i="6"/>
  <c r="C124" i="6"/>
  <c r="D123" i="6"/>
  <c r="C123" i="6"/>
  <c r="D122" i="6"/>
  <c r="C122" i="6"/>
  <c r="D121" i="6"/>
  <c r="C121" i="6"/>
  <c r="D120" i="6"/>
  <c r="C120" i="6"/>
  <c r="J119" i="6" a="1"/>
  <c r="J119" i="6" s="1"/>
  <c r="I119" i="6" a="1"/>
  <c r="I119" i="6" s="1"/>
  <c r="C119" i="6" s="1"/>
  <c r="D118" i="6"/>
  <c r="C118" i="6"/>
  <c r="D117" i="6"/>
  <c r="C117" i="6"/>
  <c r="D116" i="6"/>
  <c r="C116" i="6"/>
  <c r="D115" i="6"/>
  <c r="C115" i="6"/>
  <c r="D114" i="6"/>
  <c r="C114" i="6"/>
  <c r="D113" i="6"/>
  <c r="C113" i="6"/>
  <c r="J111" i="6"/>
  <c r="D108" i="6"/>
  <c r="C108" i="6"/>
  <c r="D107" i="6"/>
  <c r="C107" i="6"/>
  <c r="D106" i="6"/>
  <c r="C106" i="6"/>
  <c r="D105" i="6"/>
  <c r="C105" i="6"/>
  <c r="D104" i="6"/>
  <c r="C104" i="6"/>
  <c r="D103" i="6"/>
  <c r="C103" i="6"/>
  <c r="D102" i="6"/>
  <c r="C102" i="6"/>
  <c r="D101" i="6"/>
  <c r="C101" i="6"/>
  <c r="J100" i="6"/>
  <c r="D100" i="6" s="1"/>
  <c r="I100" i="6"/>
  <c r="C100" i="6" s="1"/>
  <c r="D98" i="6"/>
  <c r="C98" i="6"/>
  <c r="D97" i="6"/>
  <c r="C97" i="6"/>
  <c r="D96" i="6"/>
  <c r="C96" i="6"/>
  <c r="D95" i="6"/>
  <c r="C95" i="6"/>
  <c r="D94" i="6"/>
  <c r="C94" i="6"/>
  <c r="D93" i="6"/>
  <c r="C93" i="6"/>
  <c r="D92" i="6"/>
  <c r="C92" i="6"/>
  <c r="D91" i="6"/>
  <c r="C91" i="6"/>
  <c r="J90" i="6" a="1"/>
  <c r="J90" i="6" s="1"/>
  <c r="D90" i="6" s="1"/>
  <c r="I90" i="6" a="1"/>
  <c r="I90" i="6" s="1"/>
  <c r="C90" i="6" s="1"/>
  <c r="D89" i="6"/>
  <c r="C89" i="6"/>
  <c r="D88" i="6"/>
  <c r="C88" i="6"/>
  <c r="D87" i="6"/>
  <c r="C87" i="6"/>
  <c r="J86" i="6" a="1"/>
  <c r="J86" i="6"/>
  <c r="D86" i="6" s="1"/>
  <c r="I86" i="6" a="1"/>
  <c r="I86" i="6" s="1"/>
  <c r="D85" i="6"/>
  <c r="C85" i="6"/>
  <c r="D84" i="6"/>
  <c r="C84" i="6"/>
  <c r="D83" i="6"/>
  <c r="C83" i="6"/>
  <c r="D82" i="6"/>
  <c r="C82" i="6"/>
  <c r="D79" i="6"/>
  <c r="C79" i="6"/>
  <c r="D78" i="6"/>
  <c r="C78" i="6"/>
  <c r="D77" i="6"/>
  <c r="C77" i="6"/>
  <c r="D76" i="6"/>
  <c r="C76" i="6"/>
  <c r="J75" i="6" a="1"/>
  <c r="J75" i="6" s="1"/>
  <c r="D75" i="6" s="1"/>
  <c r="I75" i="6" a="1"/>
  <c r="I75" i="6" s="1"/>
  <c r="C75" i="6" s="1"/>
  <c r="D74" i="6"/>
  <c r="C74" i="6"/>
  <c r="J72"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J54" i="6" a="1"/>
  <c r="J54" i="6" s="1"/>
  <c r="I54" i="6" a="1"/>
  <c r="I54" i="6"/>
  <c r="C54" i="6" s="1"/>
  <c r="D53" i="6"/>
  <c r="C53" i="6"/>
  <c r="D52" i="6"/>
  <c r="C52" i="6"/>
  <c r="D51" i="6"/>
  <c r="C51" i="6"/>
  <c r="D50" i="6"/>
  <c r="C50" i="6"/>
  <c r="D49" i="6"/>
  <c r="C49" i="6"/>
  <c r="D48" i="6"/>
  <c r="C48" i="6"/>
  <c r="D47" i="6"/>
  <c r="C47" i="6"/>
  <c r="D46" i="6"/>
  <c r="C46" i="6"/>
  <c r="D45" i="6"/>
  <c r="C45" i="6"/>
  <c r="D44" i="6"/>
  <c r="C44" i="6"/>
  <c r="D43" i="6"/>
  <c r="C43" i="6"/>
  <c r="D42" i="6"/>
  <c r="C42" i="6"/>
  <c r="D41" i="6"/>
  <c r="C41" i="6"/>
  <c r="J39" i="6"/>
  <c r="D34" i="6"/>
  <c r="C34" i="6"/>
  <c r="J33" i="6"/>
  <c r="D33" i="6" s="1"/>
  <c r="I33" i="6"/>
  <c r="C33" i="6" s="1"/>
  <c r="D31" i="6"/>
  <c r="C31" i="6"/>
  <c r="D30" i="6"/>
  <c r="C30" i="6"/>
  <c r="D29" i="6"/>
  <c r="C29" i="6"/>
  <c r="J28" i="6" a="1"/>
  <c r="J28" i="6" s="1"/>
  <c r="D28" i="6" s="1"/>
  <c r="I28" i="6" a="1"/>
  <c r="I28" i="6" s="1"/>
  <c r="C28" i="6" s="1"/>
  <c r="D27" i="6"/>
  <c r="C27" i="6"/>
  <c r="D26" i="6"/>
  <c r="C26" i="6"/>
  <c r="D25" i="6"/>
  <c r="C25" i="6"/>
  <c r="J24" i="6" a="1"/>
  <c r="J24" i="6" s="1"/>
  <c r="D24" i="6" s="1"/>
  <c r="I24" i="6" a="1"/>
  <c r="I24" i="6" s="1"/>
  <c r="C24" i="6" s="1"/>
  <c r="D23" i="6"/>
  <c r="C23" i="6"/>
  <c r="D22" i="6"/>
  <c r="C22" i="6"/>
  <c r="D21" i="6"/>
  <c r="C21" i="6"/>
  <c r="J20" i="6" a="1"/>
  <c r="J20" i="6" s="1"/>
  <c r="I20" i="6" a="1"/>
  <c r="I20" i="6" s="1"/>
  <c r="C20" i="6" s="1"/>
  <c r="D146" i="5"/>
  <c r="C146" i="5"/>
  <c r="D143" i="5"/>
  <c r="C143" i="5"/>
  <c r="D142" i="5"/>
  <c r="C142" i="5"/>
  <c r="D141" i="5"/>
  <c r="C141" i="5"/>
  <c r="D140" i="5"/>
  <c r="C140" i="5"/>
  <c r="D139" i="5"/>
  <c r="C139" i="5"/>
  <c r="D138" i="5"/>
  <c r="C138" i="5"/>
  <c r="D137" i="5"/>
  <c r="C137" i="5"/>
  <c r="D136" i="5"/>
  <c r="C136" i="5"/>
  <c r="D135" i="5"/>
  <c r="C135" i="5"/>
  <c r="D134" i="5"/>
  <c r="C134" i="5"/>
  <c r="D133" i="5"/>
  <c r="C133" i="5"/>
  <c r="D132" i="5"/>
  <c r="C132" i="5"/>
  <c r="J131" i="5" a="1"/>
  <c r="J131" i="5" s="1"/>
  <c r="I131" i="5" a="1"/>
  <c r="I131" i="5" s="1"/>
  <c r="C131" i="5" s="1"/>
  <c r="D129" i="5"/>
  <c r="C129" i="5"/>
  <c r="D128" i="5"/>
  <c r="C128" i="5"/>
  <c r="D127" i="5"/>
  <c r="C127" i="5"/>
  <c r="D126" i="5"/>
  <c r="C126" i="5"/>
  <c r="D125" i="5"/>
  <c r="C125" i="5"/>
  <c r="D124" i="5"/>
  <c r="C124" i="5"/>
  <c r="D123" i="5"/>
  <c r="C123" i="5"/>
  <c r="D118" i="5"/>
  <c r="C118" i="5"/>
  <c r="J117" i="5"/>
  <c r="D117" i="5" s="1"/>
  <c r="I117" i="5"/>
  <c r="C117" i="5" s="1"/>
  <c r="D115" i="5"/>
  <c r="C115" i="5"/>
  <c r="D113" i="5"/>
  <c r="C113" i="5"/>
  <c r="D111" i="5"/>
  <c r="C111" i="5"/>
  <c r="D110" i="5"/>
  <c r="C110" i="5"/>
  <c r="J109" i="5" a="1"/>
  <c r="J109" i="5" s="1"/>
  <c r="I109" i="5" a="1"/>
  <c r="I109" i="5" s="1"/>
  <c r="D108" i="5"/>
  <c r="C108" i="5"/>
  <c r="D107" i="5"/>
  <c r="C107" i="5"/>
  <c r="J106" i="5" a="1"/>
  <c r="J106" i="5" s="1"/>
  <c r="D106" i="5" s="1"/>
  <c r="I106" i="5" a="1"/>
  <c r="I106" i="5" s="1"/>
  <c r="C106" i="5" s="1"/>
  <c r="D105" i="5"/>
  <c r="C105" i="5"/>
  <c r="D104" i="5"/>
  <c r="C104" i="5"/>
  <c r="D103" i="5"/>
  <c r="C103" i="5"/>
  <c r="J102" i="5" a="1"/>
  <c r="J102" i="5" s="1"/>
  <c r="D102" i="5" s="1"/>
  <c r="I102" i="5" a="1"/>
  <c r="I102" i="5"/>
  <c r="C102" i="5" s="1"/>
  <c r="D101" i="5"/>
  <c r="C101" i="5"/>
  <c r="D100" i="5"/>
  <c r="C100" i="5"/>
  <c r="J99" i="5" a="1"/>
  <c r="J99" i="5" s="1"/>
  <c r="D99" i="5" s="1"/>
  <c r="I99" i="5" a="1"/>
  <c r="I99" i="5" s="1"/>
  <c r="C99" i="5" s="1"/>
  <c r="D98" i="5"/>
  <c r="C98" i="5"/>
  <c r="D97" i="5"/>
  <c r="C97" i="5"/>
  <c r="D96" i="5"/>
  <c r="C96" i="5"/>
  <c r="D95" i="5"/>
  <c r="C95" i="5"/>
  <c r="D94" i="5"/>
  <c r="C94" i="5"/>
  <c r="D93" i="5"/>
  <c r="C93" i="5"/>
  <c r="J92" i="5" a="1"/>
  <c r="J92" i="5" s="1"/>
  <c r="D92" i="5" s="1"/>
  <c r="I92" i="5" a="1"/>
  <c r="I92" i="5" s="1"/>
  <c r="C92" i="5" s="1"/>
  <c r="D91" i="5"/>
  <c r="C91" i="5"/>
  <c r="D88" i="5"/>
  <c r="C88" i="5"/>
  <c r="D86" i="5"/>
  <c r="C86" i="5"/>
  <c r="D85" i="5"/>
  <c r="C85" i="5"/>
  <c r="D84" i="5"/>
  <c r="C84" i="5"/>
  <c r="D83" i="5"/>
  <c r="C83" i="5"/>
  <c r="D78" i="5"/>
  <c r="C78" i="5"/>
  <c r="D77" i="5"/>
  <c r="C77" i="5"/>
  <c r="D76" i="5"/>
  <c r="C76" i="5"/>
  <c r="D75" i="5"/>
  <c r="C75" i="5"/>
  <c r="D74" i="5"/>
  <c r="C74" i="5"/>
  <c r="D73" i="5"/>
  <c r="C73" i="5"/>
  <c r="J72" i="5" a="1"/>
  <c r="J72" i="5" s="1"/>
  <c r="D72" i="5" s="1"/>
  <c r="I72" i="5" a="1"/>
  <c r="I72" i="5" s="1"/>
  <c r="C72" i="5" s="1"/>
  <c r="D71" i="5"/>
  <c r="C71" i="5"/>
  <c r="D70" i="5"/>
  <c r="C70" i="5"/>
  <c r="D69" i="5"/>
  <c r="C69" i="5"/>
  <c r="J68" i="5" a="1"/>
  <c r="J68" i="5" s="1"/>
  <c r="D68" i="5" s="1"/>
  <c r="I68" i="5" a="1"/>
  <c r="I68" i="5" s="1"/>
  <c r="C68" i="5" s="1"/>
  <c r="D67" i="5"/>
  <c r="C67" i="5"/>
  <c r="D66" i="5"/>
  <c r="C66" i="5"/>
  <c r="D65" i="5"/>
  <c r="C65" i="5"/>
  <c r="D64" i="5"/>
  <c r="C64" i="5"/>
  <c r="D63" i="5"/>
  <c r="C63" i="5"/>
  <c r="D62" i="5"/>
  <c r="C62" i="5"/>
  <c r="D61" i="5"/>
  <c r="C61" i="5"/>
  <c r="J60" i="5" a="1"/>
  <c r="J60" i="5" s="1"/>
  <c r="I60" i="5" a="1"/>
  <c r="I60" i="5" s="1"/>
  <c r="D58" i="5"/>
  <c r="C58" i="5"/>
  <c r="D57" i="5"/>
  <c r="C57" i="5"/>
  <c r="D56" i="5"/>
  <c r="C56" i="5"/>
  <c r="D55" i="5"/>
  <c r="C55" i="5"/>
  <c r="D54" i="5"/>
  <c r="C54" i="5"/>
  <c r="D53" i="5"/>
  <c r="C53" i="5"/>
  <c r="D52" i="5"/>
  <c r="C52" i="5"/>
  <c r="J51" i="5" a="1"/>
  <c r="J51" i="5" s="1"/>
  <c r="D51" i="5" s="1"/>
  <c r="I51" i="5" a="1"/>
  <c r="I51" i="5" s="1"/>
  <c r="C51" i="5" s="1"/>
  <c r="D50" i="5"/>
  <c r="C50" i="5"/>
  <c r="D49" i="5"/>
  <c r="C49" i="5"/>
  <c r="J48" i="5" a="1"/>
  <c r="J48" i="5" s="1"/>
  <c r="D48" i="5" s="1"/>
  <c r="I48" i="5" a="1"/>
  <c r="I48" i="5" s="1"/>
  <c r="C48" i="5" s="1"/>
  <c r="D47" i="5"/>
  <c r="C47" i="5"/>
  <c r="D46" i="5"/>
  <c r="C46" i="5"/>
  <c r="D45" i="5"/>
  <c r="C45" i="5"/>
  <c r="D44" i="5"/>
  <c r="C44" i="5"/>
  <c r="D43" i="5"/>
  <c r="C43" i="5"/>
  <c r="D37" i="5"/>
  <c r="C37" i="5"/>
  <c r="D36" i="5"/>
  <c r="C36" i="5"/>
  <c r="D35" i="5"/>
  <c r="C35" i="5"/>
  <c r="D34" i="5"/>
  <c r="C34" i="5"/>
  <c r="J33" i="5" a="1"/>
  <c r="J33" i="5" s="1"/>
  <c r="D33" i="5" s="1"/>
  <c r="I33" i="5" a="1"/>
  <c r="I33" i="5" s="1"/>
  <c r="C33" i="5" s="1"/>
  <c r="D32" i="5"/>
  <c r="C32" i="5"/>
  <c r="D31" i="5"/>
  <c r="C31" i="5"/>
  <c r="D30" i="5"/>
  <c r="C30" i="5"/>
  <c r="D29" i="5"/>
  <c r="C29" i="5"/>
  <c r="D28" i="5"/>
  <c r="C28" i="5"/>
  <c r="J27" i="5" a="1"/>
  <c r="J27" i="5" s="1"/>
  <c r="D27" i="5" s="1"/>
  <c r="I27" i="5" a="1"/>
  <c r="I27" i="5" s="1"/>
  <c r="C27" i="5" s="1"/>
  <c r="D26" i="5"/>
  <c r="C26" i="5"/>
  <c r="D25" i="5"/>
  <c r="C25" i="5"/>
  <c r="D24" i="5"/>
  <c r="C24" i="5"/>
  <c r="D23" i="5"/>
  <c r="C23" i="5"/>
  <c r="D22" i="5"/>
  <c r="C22" i="5"/>
  <c r="D21" i="5"/>
  <c r="C21" i="5"/>
  <c r="J20" i="5" a="1"/>
  <c r="J20" i="5" s="1"/>
  <c r="I20" i="5" a="1"/>
  <c r="I20" i="5" s="1"/>
  <c r="B24" i="3"/>
  <c r="C81" i="3"/>
  <c r="B81" i="3"/>
  <c r="C78" i="3"/>
  <c r="B78" i="3"/>
  <c r="A78" i="3"/>
  <c r="C77" i="3"/>
  <c r="B77" i="3"/>
  <c r="A77" i="3"/>
  <c r="C76" i="3"/>
  <c r="B76" i="3"/>
  <c r="A76" i="3"/>
  <c r="C75" i="3"/>
  <c r="B75" i="3"/>
  <c r="A75" i="3"/>
  <c r="C74" i="3"/>
  <c r="B74" i="3"/>
  <c r="A74" i="3"/>
  <c r="C73" i="3"/>
  <c r="B73" i="3"/>
  <c r="A73" i="3"/>
  <c r="C72" i="3"/>
  <c r="B72" i="3"/>
  <c r="A72" i="3"/>
  <c r="B71" i="3"/>
  <c r="A71" i="3"/>
  <c r="B70" i="3"/>
  <c r="A70" i="3"/>
  <c r="B69" i="3"/>
  <c r="B68" i="3"/>
  <c r="C66" i="3"/>
  <c r="C65" i="3"/>
  <c r="C64" i="3"/>
  <c r="C63" i="3"/>
  <c r="C62" i="3"/>
  <c r="C61" i="3"/>
  <c r="C60" i="3"/>
  <c r="C59" i="3"/>
  <c r="C58" i="3"/>
  <c r="C53" i="3"/>
  <c r="C49" i="3"/>
  <c r="C48" i="3"/>
  <c r="C47" i="3"/>
  <c r="C42" i="3"/>
  <c r="C41" i="3"/>
  <c r="B40" i="3"/>
  <c r="B39" i="3"/>
  <c r="B38" i="3"/>
  <c r="B37" i="3"/>
  <c r="C36" i="3"/>
  <c r="B34" i="3"/>
  <c r="B33" i="3"/>
  <c r="B32" i="3"/>
  <c r="B31" i="3"/>
  <c r="B30" i="3"/>
  <c r="B29" i="3"/>
  <c r="B28" i="3"/>
  <c r="E27" i="3"/>
  <c r="D27" i="3"/>
  <c r="C27" i="3"/>
  <c r="B27" i="3"/>
  <c r="B25" i="3"/>
  <c r="B21" i="3"/>
  <c r="B16" i="3"/>
  <c r="B15" i="3"/>
  <c r="B14" i="3"/>
  <c r="B13" i="3"/>
  <c r="B12" i="3"/>
  <c r="B11" i="3"/>
  <c r="B5" i="3"/>
  <c r="B4" i="3"/>
  <c r="B1" i="3"/>
  <c r="AF80" i="2"/>
  <c r="D80" i="2"/>
  <c r="AF79" i="2"/>
  <c r="D79" i="2"/>
  <c r="AF78" i="2"/>
  <c r="D78" i="2"/>
  <c r="AF77" i="2"/>
  <c r="D77" i="2"/>
  <c r="AF76" i="2"/>
  <c r="D76" i="2"/>
  <c r="AF75" i="2"/>
  <c r="D75" i="2"/>
  <c r="AF74" i="2"/>
  <c r="D74" i="2"/>
  <c r="AF73" i="2"/>
  <c r="D73" i="2"/>
  <c r="AF72" i="2"/>
  <c r="D72" i="2"/>
  <c r="AF71" i="2"/>
  <c r="D71" i="2"/>
  <c r="AF70" i="2"/>
  <c r="D70" i="2"/>
  <c r="AF69" i="2"/>
  <c r="D69" i="2"/>
  <c r="AF68" i="2"/>
  <c r="D68" i="2"/>
  <c r="AF67" i="2"/>
  <c r="D67" i="2"/>
  <c r="AF66" i="2"/>
  <c r="D66" i="2"/>
  <c r="AF65" i="2"/>
  <c r="D65" i="2"/>
  <c r="AF64" i="2"/>
  <c r="D64" i="2"/>
  <c r="AF63" i="2"/>
  <c r="D63" i="2"/>
  <c r="AF62" i="2"/>
  <c r="D62" i="2"/>
  <c r="AF61" i="2"/>
  <c r="D61" i="2"/>
  <c r="AF60" i="2"/>
  <c r="D60" i="2"/>
  <c r="AF59" i="2"/>
  <c r="D59" i="2"/>
  <c r="AF58" i="2"/>
  <c r="D58" i="2"/>
  <c r="AF57" i="2"/>
  <c r="D57" i="2"/>
  <c r="AF56" i="2"/>
  <c r="D56" i="2"/>
  <c r="AF55" i="2"/>
  <c r="D55" i="2"/>
  <c r="AF54" i="2"/>
  <c r="D54" i="2"/>
  <c r="AF53" i="2"/>
  <c r="D53" i="2"/>
  <c r="AF52" i="2"/>
  <c r="D52" i="2"/>
  <c r="AF51" i="2"/>
  <c r="D51" i="2"/>
  <c r="AF50" i="2"/>
  <c r="D50" i="2"/>
  <c r="AF49" i="2"/>
  <c r="D49" i="2"/>
  <c r="AF48" i="2"/>
  <c r="D48" i="2"/>
  <c r="AF47" i="2"/>
  <c r="D47" i="2"/>
  <c r="AF46" i="2"/>
  <c r="D46" i="2"/>
  <c r="AF45" i="2"/>
  <c r="D45" i="2"/>
  <c r="AF44" i="2"/>
  <c r="D44" i="2"/>
  <c r="AF43" i="2"/>
  <c r="D43" i="2"/>
  <c r="AF42" i="2"/>
  <c r="D42" i="2"/>
  <c r="AF41" i="2"/>
  <c r="D41" i="2"/>
  <c r="AF40" i="2"/>
  <c r="D40" i="2"/>
  <c r="AF39" i="2"/>
  <c r="D39" i="2"/>
  <c r="AF38" i="2"/>
  <c r="D38" i="2"/>
  <c r="AF37" i="2"/>
  <c r="D37" i="2"/>
  <c r="AF36" i="2"/>
  <c r="D36" i="2"/>
  <c r="AF35" i="2"/>
  <c r="D35" i="2"/>
  <c r="AF34" i="2"/>
  <c r="D34" i="2"/>
  <c r="AF33" i="2"/>
  <c r="D33" i="2"/>
  <c r="AF32" i="2"/>
  <c r="D32" i="2"/>
  <c r="AF31" i="2"/>
  <c r="D31" i="2"/>
  <c r="AF30" i="2"/>
  <c r="D30" i="2"/>
  <c r="AF29" i="2"/>
  <c r="D29" i="2"/>
  <c r="AF28" i="2"/>
  <c r="D28" i="2"/>
  <c r="AF27" i="2"/>
  <c r="D27" i="2"/>
  <c r="AF26" i="2"/>
  <c r="D26" i="2"/>
  <c r="AF25" i="2"/>
  <c r="D25" i="2"/>
  <c r="AF24" i="2"/>
  <c r="D24" i="2"/>
  <c r="AF23" i="2"/>
  <c r="D23" i="2"/>
  <c r="AF22" i="2"/>
  <c r="D22" i="2"/>
  <c r="AF21" i="2"/>
  <c r="D21" i="2"/>
  <c r="AF20" i="2"/>
  <c r="D20" i="2"/>
  <c r="AF19" i="2"/>
  <c r="D19" i="2"/>
  <c r="AF18" i="2"/>
  <c r="D18" i="2"/>
  <c r="AF17" i="2"/>
  <c r="D17" i="2"/>
  <c r="AF16" i="2"/>
  <c r="D16" i="2"/>
  <c r="AF15" i="2"/>
  <c r="D15" i="2"/>
  <c r="AF14" i="2"/>
  <c r="D14" i="2"/>
  <c r="AF13" i="2"/>
  <c r="D13" i="2"/>
  <c r="AF12" i="2"/>
  <c r="D12" i="2"/>
  <c r="AF11" i="2"/>
  <c r="D11" i="2"/>
  <c r="AF10" i="2"/>
  <c r="D10" i="2"/>
  <c r="AF9" i="2"/>
  <c r="D9" i="2"/>
  <c r="AF8" i="2"/>
  <c r="D8" i="2"/>
  <c r="AF7" i="2"/>
  <c r="D7" i="2"/>
  <c r="AF6" i="2"/>
  <c r="D6" i="2"/>
  <c r="AF5" i="2"/>
  <c r="D5" i="2"/>
  <c r="AF4" i="2"/>
  <c r="D4" i="2"/>
  <c r="AF3" i="2"/>
  <c r="D3" i="2"/>
  <c r="AF2" i="2"/>
  <c r="D2" i="2"/>
  <c r="D1" i="2"/>
  <c r="C168" i="6" l="1"/>
  <c r="J19" i="6"/>
  <c r="D19" i="6" s="1"/>
  <c r="K116" i="8"/>
  <c r="K119" i="8" s="1"/>
  <c r="D119" i="8" s="1"/>
  <c r="J161" i="6"/>
  <c r="D161" i="6" s="1"/>
  <c r="D146" i="6"/>
  <c r="I144" i="6"/>
  <c r="C144" i="6" s="1"/>
  <c r="J81" i="6"/>
  <c r="D81" i="6" s="1"/>
  <c r="I32" i="6"/>
  <c r="C32" i="6" s="1"/>
  <c r="I130" i="5"/>
  <c r="C130" i="5" s="1"/>
  <c r="AG22" i="9"/>
  <c r="T22" i="9" s="1"/>
  <c r="J116" i="8"/>
  <c r="C116" i="8" s="1"/>
  <c r="I19" i="6"/>
  <c r="C19" i="6" s="1"/>
  <c r="AF37" i="9"/>
  <c r="S37" i="9" s="1"/>
  <c r="R35" i="9"/>
  <c r="R34" i="9"/>
  <c r="AA37" i="9"/>
  <c r="AA41" i="9" s="1"/>
  <c r="N41" i="9" s="1"/>
  <c r="AC37" i="9"/>
  <c r="P37" i="9" s="1"/>
  <c r="R32" i="9"/>
  <c r="R22" i="9"/>
  <c r="AG28" i="9"/>
  <c r="T28" i="9" s="1"/>
  <c r="AG27" i="9"/>
  <c r="T27" i="9" s="1"/>
  <c r="R39" i="9"/>
  <c r="T23" i="9"/>
  <c r="P25" i="9"/>
  <c r="R33" i="9"/>
  <c r="S25" i="9"/>
  <c r="AG24" i="9"/>
  <c r="T24" i="9" s="1"/>
  <c r="AE25" i="9"/>
  <c r="R25" i="9" s="1"/>
  <c r="AB37" i="9"/>
  <c r="R31" i="9"/>
  <c r="AD37" i="9"/>
  <c r="AD41" i="9" s="1"/>
  <c r="Z37" i="9"/>
  <c r="M37" i="9" s="1"/>
  <c r="J130" i="5"/>
  <c r="D130" i="5" s="1"/>
  <c r="D131" i="5"/>
  <c r="I112" i="5"/>
  <c r="C112" i="5" s="1"/>
  <c r="J41" i="5"/>
  <c r="J81" i="5"/>
  <c r="J112" i="5"/>
  <c r="D109" i="5"/>
  <c r="L29" i="9"/>
  <c r="AE29" i="9"/>
  <c r="AG44" i="9"/>
  <c r="T44" i="9" s="1"/>
  <c r="R44" i="9"/>
  <c r="B65" i="3"/>
  <c r="C109" i="5"/>
  <c r="L25" i="9"/>
  <c r="Y37" i="9"/>
  <c r="AG43" i="9"/>
  <c r="T43" i="9" s="1"/>
  <c r="R43" i="9"/>
  <c r="B22" i="3"/>
  <c r="C60" i="5"/>
  <c r="I59" i="5"/>
  <c r="C59" i="5" s="1"/>
  <c r="D60" i="5"/>
  <c r="J59" i="5"/>
  <c r="D59" i="5" s="1"/>
  <c r="D54" i="6"/>
  <c r="J32" i="6"/>
  <c r="D32" i="6" s="1"/>
  <c r="C28" i="7"/>
  <c r="J87" i="7"/>
  <c r="K45" i="9"/>
  <c r="AE45" i="9"/>
  <c r="I116" i="5"/>
  <c r="D20" i="6"/>
  <c r="I81" i="6"/>
  <c r="C86" i="6"/>
  <c r="D28" i="7"/>
  <c r="K87" i="7"/>
  <c r="C136" i="6"/>
  <c r="I99" i="6"/>
  <c r="C99" i="6" s="1"/>
  <c r="J116" i="5"/>
  <c r="D119" i="6"/>
  <c r="J99" i="6"/>
  <c r="D99" i="6" s="1"/>
  <c r="C20" i="5"/>
  <c r="I19" i="5"/>
  <c r="D20" i="5"/>
  <c r="J19" i="5"/>
  <c r="N37" i="9"/>
  <c r="R40" i="9"/>
  <c r="M25" i="9"/>
  <c r="R47" i="9"/>
  <c r="R48" i="9"/>
  <c r="R49" i="9"/>
  <c r="R50" i="9"/>
  <c r="R51" i="9"/>
  <c r="N25" i="9"/>
  <c r="X37" i="9"/>
  <c r="Q25" i="9"/>
  <c r="D116" i="8" l="1"/>
  <c r="D120" i="8" s="1"/>
  <c r="D121" i="8" s="1"/>
  <c r="I114" i="5"/>
  <c r="C114" i="5" s="1"/>
  <c r="J119" i="8"/>
  <c r="C119" i="8" s="1"/>
  <c r="C120" i="8" s="1"/>
  <c r="C121" i="8" s="1"/>
  <c r="I80" i="6"/>
  <c r="Z41" i="9"/>
  <c r="Z53" i="9" s="1"/>
  <c r="M53" i="9" s="1"/>
  <c r="AF41" i="9"/>
  <c r="AC41" i="9"/>
  <c r="P41" i="9" s="1"/>
  <c r="AG25" i="9"/>
  <c r="T25" i="9" s="1"/>
  <c r="AA53" i="9"/>
  <c r="N53" i="9" s="1"/>
  <c r="N54" i="9" s="1"/>
  <c r="AB41" i="9"/>
  <c r="O37" i="9"/>
  <c r="Q37" i="9"/>
  <c r="B67" i="3"/>
  <c r="AC53" i="9"/>
  <c r="P53" i="9" s="1"/>
  <c r="B58" i="3"/>
  <c r="D87" i="7"/>
  <c r="K91" i="7"/>
  <c r="D91" i="7" s="1"/>
  <c r="B61" i="3"/>
  <c r="C81" i="6"/>
  <c r="I141" i="6"/>
  <c r="S41" i="9"/>
  <c r="AF53" i="9"/>
  <c r="S53" i="9" s="1"/>
  <c r="AG29" i="9"/>
  <c r="T29" i="9" s="1"/>
  <c r="R29" i="9"/>
  <c r="D112" i="5"/>
  <c r="J114" i="5"/>
  <c r="J141" i="6"/>
  <c r="J144" i="5"/>
  <c r="D144" i="5" s="1"/>
  <c r="D116" i="5"/>
  <c r="J80" i="6"/>
  <c r="C87" i="7"/>
  <c r="J91" i="7"/>
  <c r="C91" i="7" s="1"/>
  <c r="B53" i="3"/>
  <c r="AG45" i="9"/>
  <c r="T45" i="9" s="1"/>
  <c r="R45" i="9"/>
  <c r="X41" i="9"/>
  <c r="AE37" i="9"/>
  <c r="K37" i="9"/>
  <c r="C116" i="5"/>
  <c r="I144" i="5"/>
  <c r="C144" i="5" s="1"/>
  <c r="B64" i="3"/>
  <c r="AD53" i="9"/>
  <c r="Q53" i="9" s="1"/>
  <c r="Q41" i="9"/>
  <c r="J87" i="5"/>
  <c r="D19" i="5"/>
  <c r="B48" i="3"/>
  <c r="L37" i="9"/>
  <c r="Y41" i="9"/>
  <c r="B63" i="3"/>
  <c r="I87" i="5"/>
  <c r="C19" i="5"/>
  <c r="M41" i="9" l="1"/>
  <c r="I142" i="6"/>
  <c r="C142" i="6" s="1"/>
  <c r="C80" i="6"/>
  <c r="D92" i="7"/>
  <c r="D93" i="7" s="1"/>
  <c r="P54" i="9"/>
  <c r="M54" i="9"/>
  <c r="Q54" i="9"/>
  <c r="S54" i="9"/>
  <c r="O41" i="9"/>
  <c r="AB53" i="9"/>
  <c r="O53" i="9" s="1"/>
  <c r="C92" i="7"/>
  <c r="C93" i="7" s="1"/>
  <c r="I145" i="5"/>
  <c r="C145" i="5" s="1"/>
  <c r="Y53" i="9"/>
  <c r="L53" i="9" s="1"/>
  <c r="L41" i="9"/>
  <c r="J145" i="5"/>
  <c r="D114" i="5"/>
  <c r="C87" i="5"/>
  <c r="I89" i="5"/>
  <c r="C89" i="5" s="1"/>
  <c r="B62" i="3"/>
  <c r="D87" i="5"/>
  <c r="J89" i="5"/>
  <c r="D89" i="5" s="1"/>
  <c r="E129" i="8"/>
  <c r="J142" i="6"/>
  <c r="D80" i="6"/>
  <c r="AG37" i="9"/>
  <c r="T37" i="9" s="1"/>
  <c r="R37" i="9"/>
  <c r="X53" i="9"/>
  <c r="K41" i="9"/>
  <c r="AE41" i="9"/>
  <c r="C141" i="6"/>
  <c r="I143" i="6"/>
  <c r="C143" i="6" s="1"/>
  <c r="J143" i="6"/>
  <c r="D143" i="6" s="1"/>
  <c r="D141" i="6"/>
  <c r="B60" i="3"/>
  <c r="B66" i="3"/>
  <c r="I155" i="6" l="1"/>
  <c r="C155" i="6" s="1"/>
  <c r="I156" i="6"/>
  <c r="C156" i="6" s="1"/>
  <c r="L54" i="9"/>
  <c r="O54" i="9"/>
  <c r="B47" i="3"/>
  <c r="I147" i="5"/>
  <c r="C147" i="5" s="1"/>
  <c r="C148" i="5" s="1"/>
  <c r="C149" i="5" s="1"/>
  <c r="AG41" i="9"/>
  <c r="T41" i="9" s="1"/>
  <c r="R41" i="9"/>
  <c r="AE53" i="9"/>
  <c r="K53" i="9"/>
  <c r="K54" i="9" s="1"/>
  <c r="J147" i="5"/>
  <c r="D147" i="5" s="1"/>
  <c r="D145" i="5"/>
  <c r="B59" i="3"/>
  <c r="J155" i="6"/>
  <c r="D142" i="6"/>
  <c r="J156" i="6"/>
  <c r="D156" i="6" s="1"/>
  <c r="I158" i="6" l="1"/>
  <c r="C158" i="6" s="1"/>
  <c r="D148" i="5"/>
  <c r="D149" i="5" s="1"/>
  <c r="I159" i="6"/>
  <c r="C159" i="6" s="1"/>
  <c r="J158" i="6"/>
  <c r="D155" i="6"/>
  <c r="J159" i="6"/>
  <c r="D159" i="6" s="1"/>
  <c r="B41" i="3"/>
  <c r="AG53" i="9"/>
  <c r="T53" i="9" s="1"/>
  <c r="T54" i="9" s="1"/>
  <c r="R53" i="9"/>
  <c r="R54" i="9" s="1"/>
  <c r="I176" i="6" l="1"/>
  <c r="C176" i="6" s="1"/>
  <c r="C186" i="6" s="1"/>
  <c r="C187" i="6" s="1"/>
  <c r="B49" i="3"/>
  <c r="D158" i="6"/>
  <c r="J176" i="6"/>
  <c r="D176" i="6" s="1"/>
  <c r="D186" i="6" s="1"/>
  <c r="D187" i="6" s="1"/>
  <c r="B42" i="3" l="1"/>
</calcChain>
</file>

<file path=xl/sharedStrings.xml><?xml version="1.0" encoding="utf-8"?>
<sst xmlns="http://schemas.openxmlformats.org/spreadsheetml/2006/main" count="4266" uniqueCount="2641">
  <si>
    <t>Opština</t>
  </si>
  <si>
    <t>Šifra opštine 3</t>
  </si>
  <si>
    <t>Šifra opštine 5</t>
  </si>
  <si>
    <t>Poštanski br.</t>
  </si>
  <si>
    <t>Kanton</t>
  </si>
  <si>
    <t>Šifra kantona</t>
  </si>
  <si>
    <t>Entitet</t>
  </si>
  <si>
    <t>Šifra djelatnosti</t>
  </si>
  <si>
    <t>Naziv djelatnosti</t>
  </si>
  <si>
    <t>Ministarstva</t>
  </si>
  <si>
    <t>Naselje</t>
  </si>
  <si>
    <t>Poštanski broj</t>
  </si>
  <si>
    <t>Šifra opštine</t>
  </si>
  <si>
    <t>Oznaka banke</t>
  </si>
  <si>
    <t>Naziv banke</t>
  </si>
  <si>
    <t>Oblik preduzeća</t>
  </si>
  <si>
    <t>Tip fonda</t>
  </si>
  <si>
    <t>Standard izvještavanja</t>
  </si>
  <si>
    <t>Tip izvještaja</t>
  </si>
  <si>
    <t>Verzija izvještaja</t>
  </si>
  <si>
    <t>Kombinacija</t>
  </si>
  <si>
    <t>Tip izvještaja ID</t>
  </si>
  <si>
    <t>Veličina pravnog lica</t>
  </si>
  <si>
    <t>ID obrasca</t>
  </si>
  <si>
    <t>Naziv obrasca</t>
  </si>
  <si>
    <t>Stopa za ONŠ opštine</t>
  </si>
  <si>
    <t>Stopa za ONŠ</t>
  </si>
  <si>
    <t>Grad</t>
  </si>
  <si>
    <t>GradID</t>
  </si>
  <si>
    <t>OpštinaID</t>
  </si>
  <si>
    <t>KantonID</t>
  </si>
  <si>
    <t>KP</t>
  </si>
  <si>
    <t>KPID</t>
  </si>
  <si>
    <t>Izvještajna godina</t>
  </si>
  <si>
    <t>Banovići</t>
  </si>
  <si>
    <t>001</t>
  </si>
  <si>
    <t>Tuzlanski kanton</t>
  </si>
  <si>
    <t>FBiH</t>
  </si>
  <si>
    <t>01.11</t>
  </si>
  <si>
    <t>Uzgoj žitarica (osim riže), mahunarki i sjemenja uljarica</t>
  </si>
  <si>
    <t xml:space="preserve">FBiH|Ministarstvo energije, rudarstva i industrije </t>
  </si>
  <si>
    <t>Travnik</t>
  </si>
  <si>
    <t>Babanovac</t>
  </si>
  <si>
    <t>Srednjobosanski kanton</t>
  </si>
  <si>
    <t>306</t>
  </si>
  <si>
    <t>Addiko bank d.d. Sarajevo</t>
  </si>
  <si>
    <t>d.o.o.</t>
  </si>
  <si>
    <t>Otvoreni</t>
  </si>
  <si>
    <t>MSFI za MSP (mala i srednja pravna lica)</t>
  </si>
  <si>
    <t>Godišnji</t>
  </si>
  <si>
    <t>Osnovna</t>
  </si>
  <si>
    <t>Godišnji|Osnovna</t>
  </si>
  <si>
    <t>10</t>
  </si>
  <si>
    <t>Mikro</t>
  </si>
  <si>
    <t>Izvještaj o finansijskom položaju na kraju perioda (Bilans stanja)</t>
  </si>
  <si>
    <t>Bihać</t>
  </si>
  <si>
    <t xml:space="preserve">  a) reklasifikacija na konta aktive</t>
  </si>
  <si>
    <t>003</t>
  </si>
  <si>
    <t>Unsko-sanski kanton</t>
  </si>
  <si>
    <t>01.12</t>
  </si>
  <si>
    <t>Uzgoj riže</t>
  </si>
  <si>
    <t xml:space="preserve">FBiH|Ministarstvo finansija </t>
  </si>
  <si>
    <t>134</t>
  </si>
  <si>
    <t>ASA Banka d.d. Sarajevo</t>
  </si>
  <si>
    <t>d.d.</t>
  </si>
  <si>
    <t>Zatvoreni</t>
  </si>
  <si>
    <t>RS</t>
  </si>
  <si>
    <t>MRS/MSFI (velika pravna lica)</t>
  </si>
  <si>
    <t>Godišnji - različit izvještajni period</t>
  </si>
  <si>
    <t>Izmijenjena</t>
  </si>
  <si>
    <t>Godišnji - različit izvještajni period|Osnovna</t>
  </si>
  <si>
    <t>11</t>
  </si>
  <si>
    <t>Malo</t>
  </si>
  <si>
    <t>Izvještaj o ukupnom rezultatu za period (Bilans uspjeha)</t>
  </si>
  <si>
    <t>Bosanska Krupa</t>
  </si>
  <si>
    <t xml:space="preserve">  b) storniranjem troškova</t>
  </si>
  <si>
    <t>008</t>
  </si>
  <si>
    <t>01.13</t>
  </si>
  <si>
    <t>Uzgoj povrća, dinja i lubenica, korjenastog i gomoljastog povrća</t>
  </si>
  <si>
    <t xml:space="preserve">FBiH|Ministarstvo kulture i sporta </t>
  </si>
  <si>
    <t>Žepče</t>
  </si>
  <si>
    <t>Begov Han</t>
  </si>
  <si>
    <t>Zeničko-dobojski kanton</t>
  </si>
  <si>
    <t>141</t>
  </si>
  <si>
    <t>Bosna Bank International d.d. Sarajevo</t>
  </si>
  <si>
    <t>d.n.o.</t>
  </si>
  <si>
    <t>Konsolidovani</t>
  </si>
  <si>
    <t>Godišnji - životno osiguranje|Osnovna</t>
  </si>
  <si>
    <t>12</t>
  </si>
  <si>
    <t>Srednje</t>
  </si>
  <si>
    <t>Izvještaj o prihodima i rashodima</t>
  </si>
  <si>
    <t xml:space="preserve">Kanton 10 </t>
  </si>
  <si>
    <t>Cazin</t>
  </si>
  <si>
    <t xml:space="preserve">  c) preko konta prihoda i navesti konto</t>
  </si>
  <si>
    <t>Bosanski Petrovac</t>
  </si>
  <si>
    <t>011</t>
  </si>
  <si>
    <t>01.14</t>
  </si>
  <si>
    <t>Uzgoj šećerne trske</t>
  </si>
  <si>
    <t xml:space="preserve">FBiH|Ministarstvo obrazovanja i nauke </t>
  </si>
  <si>
    <t>154</t>
  </si>
  <si>
    <t>Intesa Sanpaolo Banka d.d. BiH</t>
  </si>
  <si>
    <t>k.d.</t>
  </si>
  <si>
    <t>Stečaj - otvaranje/zaključenje</t>
  </si>
  <si>
    <t>Godišnji - neživotno osiguranje|Osnovna</t>
  </si>
  <si>
    <t>13</t>
  </si>
  <si>
    <t>Veliko</t>
  </si>
  <si>
    <t>Račun prihoda i rashoda</t>
  </si>
  <si>
    <t>Goražde</t>
  </si>
  <si>
    <t xml:space="preserve">  d) ostalo - navesti</t>
  </si>
  <si>
    <t>Bosansko Grahovo</t>
  </si>
  <si>
    <t>013</t>
  </si>
  <si>
    <t>01.15</t>
  </si>
  <si>
    <t>Uzgoj duhana</t>
  </si>
  <si>
    <t xml:space="preserve">FBiH|Ministarstvo okoliša i turizma </t>
  </si>
  <si>
    <t>Vitez</t>
  </si>
  <si>
    <t>Bila</t>
  </si>
  <si>
    <t>198</t>
  </si>
  <si>
    <t>Komercijalno-investiciona banka d.d. V. Kladuša</t>
  </si>
  <si>
    <t>ostalo</t>
  </si>
  <si>
    <t>Stečaj - otvaranje</t>
  </si>
  <si>
    <t>Konsolidovani|Osnovna</t>
  </si>
  <si>
    <t>14</t>
  </si>
  <si>
    <t>Izvještaj o gotovinskim tokovima</t>
  </si>
  <si>
    <t>Gračanica</t>
  </si>
  <si>
    <t>Breza</t>
  </si>
  <si>
    <t>016</t>
  </si>
  <si>
    <t>01.16</t>
  </si>
  <si>
    <t>Uzgoj tekstilnih biljaka</t>
  </si>
  <si>
    <t xml:space="preserve">FBiH|Ministarstvo poljoprivrede, vodoprivrede i šumarstva </t>
  </si>
  <si>
    <t>Kiseljak</t>
  </si>
  <si>
    <t>Bilalovac</t>
  </si>
  <si>
    <t>132</t>
  </si>
  <si>
    <t>NLB Banka d.d. Sarajevo</t>
  </si>
  <si>
    <t>Stečaj u procesu</t>
  </si>
  <si>
    <t>Revizorski|Osnovna</t>
  </si>
  <si>
    <t>15</t>
  </si>
  <si>
    <t>Izvještaj o novčanim tokovima</t>
  </si>
  <si>
    <t>Hercegovačko-neretvanski kanton</t>
  </si>
  <si>
    <t>-</t>
  </si>
  <si>
    <t>Gradačac</t>
  </si>
  <si>
    <t>Bugojno</t>
  </si>
  <si>
    <t>017</t>
  </si>
  <si>
    <t>01.19</t>
  </si>
  <si>
    <t>Uzgoj ostalih jednogodišnjih usjeva</t>
  </si>
  <si>
    <t xml:space="preserve">FBiH|Ministarstvo pravde </t>
  </si>
  <si>
    <t>Čitluk</t>
  </si>
  <si>
    <t>Biletić Polje</t>
  </si>
  <si>
    <t>101</t>
  </si>
  <si>
    <t>Privredna banka Sarajevo d.d. Sarajevo</t>
  </si>
  <si>
    <t>Stečaj - zatvaranje</t>
  </si>
  <si>
    <t>Revizorski - konsolidovani|Osnovna</t>
  </si>
  <si>
    <t>16</t>
  </si>
  <si>
    <t>Izvještaj o gotovinskim tokovima - direktna metoda</t>
  </si>
  <si>
    <t>Posavski kanton</t>
  </si>
  <si>
    <t>Konjic</t>
  </si>
  <si>
    <t>Busovača</t>
  </si>
  <si>
    <t>018</t>
  </si>
  <si>
    <t>01.21</t>
  </si>
  <si>
    <t>Uzgoj grožđa</t>
  </si>
  <si>
    <t xml:space="preserve">FBiH|Ministarstvo prometa i komunikacija </t>
  </si>
  <si>
    <t>Kakanj</t>
  </si>
  <si>
    <t>Bilješevo</t>
  </si>
  <si>
    <t>194</t>
  </si>
  <si>
    <t>ProCredit Bank d.d. Sarajevo</t>
  </si>
  <si>
    <t>Likvidacija - otvaranje</t>
  </si>
  <si>
    <t>Revizorski - nekonsolidovani|Osnovna</t>
  </si>
  <si>
    <t>17</t>
  </si>
  <si>
    <t>Izvještaj o gotovinskim tokovima - indirektna metoda</t>
  </si>
  <si>
    <t>Bosansko-podrinjski kanton</t>
  </si>
  <si>
    <t>Livno</t>
  </si>
  <si>
    <t>Bužim</t>
  </si>
  <si>
    <t>124</t>
  </si>
  <si>
    <t>01.22</t>
  </si>
  <si>
    <t>Uzgoj tropskog i suptropskog voća</t>
  </si>
  <si>
    <t xml:space="preserve">FBiH|Ministarstvo prostornog uređenja </t>
  </si>
  <si>
    <t>Bjelimići</t>
  </si>
  <si>
    <t>161</t>
  </si>
  <si>
    <t>Raiffeisen Bank d.d. BiH</t>
  </si>
  <si>
    <t>Likvidacija u procesu</t>
  </si>
  <si>
    <t>Revizorski - nekonsolidovani i konsolidovani|Osnovna</t>
  </si>
  <si>
    <t>18</t>
  </si>
  <si>
    <t>Izvještaj o promjenama na kapitalu</t>
  </si>
  <si>
    <t>Zapadnohercegovački kanton</t>
  </si>
  <si>
    <t>Lukavac</t>
  </si>
  <si>
    <t>019</t>
  </si>
  <si>
    <t>01.23</t>
  </si>
  <si>
    <t>Uzgoj agruma</t>
  </si>
  <si>
    <t xml:space="preserve">FBiH|Ministarstvo rada i socijalne politike </t>
  </si>
  <si>
    <t>Mostar</t>
  </si>
  <si>
    <t>Blagaj</t>
  </si>
  <si>
    <t>195</t>
  </si>
  <si>
    <t>Razvojna banka Federacije BiH</t>
  </si>
  <si>
    <t>Likvidacija - zatvaranje</t>
  </si>
  <si>
    <t>Stečaj - otvaranje/zaključenje|Osnovna</t>
  </si>
  <si>
    <t>19</t>
  </si>
  <si>
    <t>Izvještaj o kapitalnim izdacima i finansiranju</t>
  </si>
  <si>
    <t>Kanton Sarajevo</t>
  </si>
  <si>
    <t>Ljubuški</t>
  </si>
  <si>
    <t>Čapljina</t>
  </si>
  <si>
    <t>021</t>
  </si>
  <si>
    <t>01.24</t>
  </si>
  <si>
    <t>Uzgoj jezgričavog i koštuničavog voća</t>
  </si>
  <si>
    <t xml:space="preserve">FBiH|Ministarstvo raseljenih osoba i izbjeglica </t>
  </si>
  <si>
    <t>Blatnica</t>
  </si>
  <si>
    <t>199</t>
  </si>
  <si>
    <t>Sparkasse Bank d.d. BiH</t>
  </si>
  <si>
    <t>Statusne promjene</t>
  </si>
  <si>
    <t>Stečaj - otvaranje|Osnovna</t>
  </si>
  <si>
    <t>20</t>
  </si>
  <si>
    <t>Vanbilansna evidencija</t>
  </si>
  <si>
    <t>Čelić</t>
  </si>
  <si>
    <t>056</t>
  </si>
  <si>
    <t>01.25</t>
  </si>
  <si>
    <t>Uzgoj bobičastog, orašastog i ostalog voća</t>
  </si>
  <si>
    <t xml:space="preserve">FBiH|Ministarstvo razvoja, poduzetništva i obrta </t>
  </si>
  <si>
    <t>Ilidža</t>
  </si>
  <si>
    <t>Blažuj</t>
  </si>
  <si>
    <t>338</t>
  </si>
  <si>
    <t>UniCredit Bank d.d. Mostar</t>
  </si>
  <si>
    <t>Vanredni</t>
  </si>
  <si>
    <t>Stečaj u procesu|Osnovna</t>
  </si>
  <si>
    <t>21</t>
  </si>
  <si>
    <t>Izvještaj o promjenama neto imovine investicionog fonda</t>
  </si>
  <si>
    <t>Orašje</t>
  </si>
  <si>
    <t>023</t>
  </si>
  <si>
    <t>01.26</t>
  </si>
  <si>
    <t>Uzgoj plodova uljarica</t>
  </si>
  <si>
    <t xml:space="preserve">FBiH|Ministarstvo trgovine </t>
  </si>
  <si>
    <t>Bok</t>
  </si>
  <si>
    <t>102</t>
  </si>
  <si>
    <t>Union banka d.d. Sarajevo</t>
  </si>
  <si>
    <t>Godišnji - životno osiguranje</t>
  </si>
  <si>
    <t>Stečaj - zatvaranje|Osnovna</t>
  </si>
  <si>
    <t>22</t>
  </si>
  <si>
    <t>Posebni podaci o plaćama i broju zaposlenih</t>
  </si>
  <si>
    <t>Sarajevo</t>
  </si>
  <si>
    <t>Doboj-Istok</t>
  </si>
  <si>
    <t>128</t>
  </si>
  <si>
    <t>01.27</t>
  </si>
  <si>
    <t>Uzgoj biljaka za pripremanje napitaka</t>
  </si>
  <si>
    <t xml:space="preserve">FBiH|Ministarstvo unutrašnjih poslova </t>
  </si>
  <si>
    <t>Boračko Jezero</t>
  </si>
  <si>
    <t>186</t>
  </si>
  <si>
    <t>ZiraatBank BH d.d. Sarajevo</t>
  </si>
  <si>
    <t>Godišnji - neživotno osiguranje</t>
  </si>
  <si>
    <t>Likvidacija - otvaranje|Osnovna</t>
  </si>
  <si>
    <t>23</t>
  </si>
  <si>
    <t>Bilješke uz finansijske izvještaje</t>
  </si>
  <si>
    <t>Srebrenik</t>
  </si>
  <si>
    <t>Doboj-Jug</t>
  </si>
  <si>
    <t>01.28</t>
  </si>
  <si>
    <t>Uzgoj bilja za upotrebu u farmaciji, aromatskog, začinskog i ljekovitog bilja</t>
  </si>
  <si>
    <t xml:space="preserve">FBiH|Ministarstvo za pitanja boraca i invalida odbrambeno-oslobodilačkog rata </t>
  </si>
  <si>
    <t>Stolac</t>
  </si>
  <si>
    <t>Borojevići</t>
  </si>
  <si>
    <t>555</t>
  </si>
  <si>
    <t>Nova banka a.d. Banja Luka-Filijala Sarajevo</t>
  </si>
  <si>
    <t>Revizorski</t>
  </si>
  <si>
    <t>Likvidacija u procesu|Osnovna</t>
  </si>
  <si>
    <t>24</t>
  </si>
  <si>
    <t>Izvještaj o poslovanju; Konsolidovani izvještaj o poslovanju</t>
  </si>
  <si>
    <t>Dobretići</t>
  </si>
  <si>
    <t>050</t>
  </si>
  <si>
    <t>01.29</t>
  </si>
  <si>
    <t>Uzgoj ostalih višegodišnjih usjeva</t>
  </si>
  <si>
    <t xml:space="preserve">FBiH|Ministarstvo zdravstva </t>
  </si>
  <si>
    <t>571</t>
  </si>
  <si>
    <t>Komercijalna banka a.d. Banja Luka-Filijala Sarajevo</t>
  </si>
  <si>
    <t>Revizorski - konsolidovani</t>
  </si>
  <si>
    <t>Likvidacija - zatvaranje|Osnovna</t>
  </si>
  <si>
    <t>25</t>
  </si>
  <si>
    <t>Odluka o utvrđivanju finansijskih izvještaja</t>
  </si>
  <si>
    <t>Široki Brijeg</t>
  </si>
  <si>
    <t>Domaljevac-Šamac</t>
  </si>
  <si>
    <t>012</t>
  </si>
  <si>
    <t>01.30</t>
  </si>
  <si>
    <t>Uzgoj sadnog materijala i ukrasnog bilja</t>
  </si>
  <si>
    <t xml:space="preserve">BPK|Ministarstvo za privredu </t>
  </si>
  <si>
    <t>572</t>
  </si>
  <si>
    <t>MF banka a.d. Banja Luka-Poslovnica Tuzla</t>
  </si>
  <si>
    <t>Revizorski - nekonsolidovani</t>
  </si>
  <si>
    <t>Statusne promjene|Osnovna</t>
  </si>
  <si>
    <t>26</t>
  </si>
  <si>
    <t>Odluka o prijedlogu raspodjele dobiti/pokrića gubitka</t>
  </si>
  <si>
    <t>Tuzla</t>
  </si>
  <si>
    <t>Donji Vakuf</t>
  </si>
  <si>
    <t>026</t>
  </si>
  <si>
    <t>01.41</t>
  </si>
  <si>
    <t>Uzgoj muznih krava</t>
  </si>
  <si>
    <t xml:space="preserve">BPK|Ministarstvo za pravosuđe, upravu i radne odnose </t>
  </si>
  <si>
    <t>140</t>
  </si>
  <si>
    <t>ASA Banka Naša i snažna d.d. Sarajevo</t>
  </si>
  <si>
    <t>Revizorski - nekonsolidovani i konsolidovani</t>
  </si>
  <si>
    <t>Izjava o neaktivnosti|Osnovna</t>
  </si>
  <si>
    <t>27</t>
  </si>
  <si>
    <t>Aneks - Dodatni računovodstveni izvještaj</t>
  </si>
  <si>
    <t>Visoko</t>
  </si>
  <si>
    <t>Drvar</t>
  </si>
  <si>
    <t>027</t>
  </si>
  <si>
    <t>01.42</t>
  </si>
  <si>
    <t>Uzgoj ostalih goveda i bivola</t>
  </si>
  <si>
    <t xml:space="preserve">BPK|Ministarstvo za unutrašnje poslove </t>
  </si>
  <si>
    <t>Brekovica</t>
  </si>
  <si>
    <t>Izjava o neaktivnosti</t>
  </si>
  <si>
    <t>Godišnji|Izmijenjena</t>
  </si>
  <si>
    <t>28</t>
  </si>
  <si>
    <t>Statistički aneks godišnjeg izvještaja</t>
  </si>
  <si>
    <t>Zavidovići</t>
  </si>
  <si>
    <t>Foča</t>
  </si>
  <si>
    <t>01.43</t>
  </si>
  <si>
    <t>Uzgoj konja, magaraca, mula i mazgi</t>
  </si>
  <si>
    <t xml:space="preserve">BPK|Ministarstvo za socijalnu politiku, zdravstvo, raseljena lica i izbjeglice </t>
  </si>
  <si>
    <t>Brestovsko</t>
  </si>
  <si>
    <t>Godišnji - različit izvještajni period|Izmijenjena</t>
  </si>
  <si>
    <t>29</t>
  </si>
  <si>
    <t>Godišnji izvještaj o investicijama</t>
  </si>
  <si>
    <t>Zenica</t>
  </si>
  <si>
    <t>Fojnica</t>
  </si>
  <si>
    <t>030</t>
  </si>
  <si>
    <t>01.44</t>
  </si>
  <si>
    <t>Uzgoj deva i lama</t>
  </si>
  <si>
    <t xml:space="preserve">BPK|Ministarstvo za urbanizam, prostorno uređenje i zaštitu okoline </t>
  </si>
  <si>
    <t>Godišnji - životno osiguranje|Izmijenjena</t>
  </si>
  <si>
    <t>30</t>
  </si>
  <si>
    <t>Obračun članarine turističkoj zajednici</t>
  </si>
  <si>
    <t>Živinice</t>
  </si>
  <si>
    <t>Glamoč</t>
  </si>
  <si>
    <t>032</t>
  </si>
  <si>
    <t>01.45</t>
  </si>
  <si>
    <t>Uzgoj ovaca i koza</t>
  </si>
  <si>
    <t xml:space="preserve">BPK|Ministarstvo za obrazovanje, mlade, nauku, kulturu i sport </t>
  </si>
  <si>
    <t>Brijesnica</t>
  </si>
  <si>
    <t>Godišnji - neživotno osiguranje|Izmijenjena</t>
  </si>
  <si>
    <t>31</t>
  </si>
  <si>
    <t>Obračun naknade za korištenje, zaštitu i unapređenje šuma</t>
  </si>
  <si>
    <t>033</t>
  </si>
  <si>
    <t>01.46</t>
  </si>
  <si>
    <t>Uzgoj svinja</t>
  </si>
  <si>
    <t xml:space="preserve">BPK|Ministarstvo za boračka pitanja </t>
  </si>
  <si>
    <t>Brnjic</t>
  </si>
  <si>
    <t>Konsolidovani|Izmijenjena</t>
  </si>
  <si>
    <t>32</t>
  </si>
  <si>
    <t>Izvještaj o obračunatim i uplaćenim vodnim naknadama</t>
  </si>
  <si>
    <t>Gornji Vakuf-Uskoplje</t>
  </si>
  <si>
    <t>034</t>
  </si>
  <si>
    <t>01.47</t>
  </si>
  <si>
    <t>Uzgoj peradi</t>
  </si>
  <si>
    <t xml:space="preserve">BPK|Ministarstvo za finansije </t>
  </si>
  <si>
    <t>Posušje</t>
  </si>
  <si>
    <t>Broćanac</t>
  </si>
  <si>
    <t>Revizorski|Izmijenjena</t>
  </si>
  <si>
    <t>33</t>
  </si>
  <si>
    <t>Izvještaj o obračunatom i uplaćenom posebnom porezu/naknadi za zaštitu od prirodnih i drugih nesreća</t>
  </si>
  <si>
    <t>035</t>
  </si>
  <si>
    <t>01.49</t>
  </si>
  <si>
    <t>Uzgoj ostalih životinja</t>
  </si>
  <si>
    <t xml:space="preserve">HNK|Ministarstvo finansija </t>
  </si>
  <si>
    <t>Novi Travnik</t>
  </si>
  <si>
    <t>Bučići</t>
  </si>
  <si>
    <t>Revizorski - konsolidovani|Izmijenjena</t>
  </si>
  <si>
    <t>34</t>
  </si>
  <si>
    <t>Obavijest o razvrstavanju</t>
  </si>
  <si>
    <t>036</t>
  </si>
  <si>
    <t>01.50</t>
  </si>
  <si>
    <t>Mješovita poljoprivredna proizvodnja (biljna i stočna proizvodnja)</t>
  </si>
  <si>
    <t xml:space="preserve">HNK|Ministarstvo privrede </t>
  </si>
  <si>
    <t>Revizorski - nekonsolidovani|Izmijenjena</t>
  </si>
  <si>
    <t>35</t>
  </si>
  <si>
    <t>Izjava o standardu</t>
  </si>
  <si>
    <t>Grude</t>
  </si>
  <si>
    <t>037</t>
  </si>
  <si>
    <t>01.61</t>
  </si>
  <si>
    <t>Pomoćne djelatnosti za uzgoj usjeva</t>
  </si>
  <si>
    <t xml:space="preserve">HNK|Ministarstvo graditeljstva i prostornog uređenja </t>
  </si>
  <si>
    <t>Bukinje</t>
  </si>
  <si>
    <t>Revizorski - nekonsolidovani i konsolidovani|Izmijenjena</t>
  </si>
  <si>
    <t>36</t>
  </si>
  <si>
    <t>Hadžići</t>
  </si>
  <si>
    <t>038</t>
  </si>
  <si>
    <t>01.62</t>
  </si>
  <si>
    <t>Pomoćne djelatnosti za uzgoj životinja</t>
  </si>
  <si>
    <t xml:space="preserve">HNK|Ministarstvo poljoprivrede, šumarstva i vodoprivrede </t>
  </si>
  <si>
    <t>Buna</t>
  </si>
  <si>
    <t>Stečaj - otvaranje/zaključenje|Izmijenjena</t>
  </si>
  <si>
    <t>37</t>
  </si>
  <si>
    <t>078</t>
  </si>
  <si>
    <t>01.63</t>
  </si>
  <si>
    <t>Djelatnosti koje se obavljaju nakon žetve/berbe poljoprivrednih proizvoda (priprema za primarna tržišta)</t>
  </si>
  <si>
    <t xml:space="preserve">HNK|Ministarstvo pravosuđa, uprave i lokalne samouprave </t>
  </si>
  <si>
    <t>Burmazi</t>
  </si>
  <si>
    <t>Stečaj - otvaranje|Izmijenjena</t>
  </si>
  <si>
    <t>38</t>
  </si>
  <si>
    <t>Ilijaš</t>
  </si>
  <si>
    <t>040</t>
  </si>
  <si>
    <t>01.64</t>
  </si>
  <si>
    <t>Dorada sjemena za sjemenski materijal</t>
  </si>
  <si>
    <t xml:space="preserve">HNK|Ministarstvo prometa i veza </t>
  </si>
  <si>
    <t>Stečaj u procesu|Izmijenjena</t>
  </si>
  <si>
    <t>39</t>
  </si>
  <si>
    <t>Jablanica</t>
  </si>
  <si>
    <t>041</t>
  </si>
  <si>
    <t>01.70</t>
  </si>
  <si>
    <t>Lov, stupičarenje i uslužne djelatnosti u vezi s njima</t>
  </si>
  <si>
    <t xml:space="preserve">HNK|Ministarstvo prosvjete, nauke, kulture i sporta </t>
  </si>
  <si>
    <t>Buturović Polje</t>
  </si>
  <si>
    <t>Stečaj - zatvaranje|Izmijenjena</t>
  </si>
  <si>
    <t>40</t>
  </si>
  <si>
    <t>Jajce</t>
  </si>
  <si>
    <t>042</t>
  </si>
  <si>
    <t>02.10</t>
  </si>
  <si>
    <t>Uzgoj šuma i ostale djelatnosti u šumarstvu</t>
  </si>
  <si>
    <t xml:space="preserve">HNK|Ministarstvo trgovine, turizma i zaštite okoliša </t>
  </si>
  <si>
    <t>Likvidacija - otvaranje|Izmijenjena</t>
  </si>
  <si>
    <t>41</t>
  </si>
  <si>
    <t>043</t>
  </si>
  <si>
    <t>02.20</t>
  </si>
  <si>
    <t>Sječa drva (iskorištavanje šuma)</t>
  </si>
  <si>
    <t xml:space="preserve">HNK|Ministarstvo unutrašnjih poslova </t>
  </si>
  <si>
    <t>Olovo</t>
  </si>
  <si>
    <t>Careva Ćuprija</t>
  </si>
  <si>
    <t>Likvidacija u procesu|Izmijenjena</t>
  </si>
  <si>
    <t>42</t>
  </si>
  <si>
    <t>Kalesija</t>
  </si>
  <si>
    <t>044</t>
  </si>
  <si>
    <t>02.30</t>
  </si>
  <si>
    <t>Sakupljanje nekultiviranih šumskih plodova i proizvoda, osim šumskih sortimenata</t>
  </si>
  <si>
    <t xml:space="preserve">HNK|Ministarstvo za pitanja boraca </t>
  </si>
  <si>
    <t>Likvidacija - zatvaranje|Izmijenjena</t>
  </si>
  <si>
    <t>43</t>
  </si>
  <si>
    <t>046</t>
  </si>
  <si>
    <t>02.40</t>
  </si>
  <si>
    <t>Pomoćne usluge u šumarstvu</t>
  </si>
  <si>
    <t xml:space="preserve">HNK|Ministarstvo zdravstva, rada i socijalne zaštite </t>
  </si>
  <si>
    <t>Crnići</t>
  </si>
  <si>
    <t>Statusne promjene|Izmijenjena</t>
  </si>
  <si>
    <t>44</t>
  </si>
  <si>
    <t>Kladanj</t>
  </si>
  <si>
    <t>047</t>
  </si>
  <si>
    <t>03.11</t>
  </si>
  <si>
    <t>Morski ribolov</t>
  </si>
  <si>
    <t xml:space="preserve">K10|Ministarstvo finansija </t>
  </si>
  <si>
    <t>Izjava o neaktivnosti|Izmijenjena</t>
  </si>
  <si>
    <t>45</t>
  </si>
  <si>
    <t>Ključ</t>
  </si>
  <si>
    <t>048</t>
  </si>
  <si>
    <t>03.12</t>
  </si>
  <si>
    <t>Slatkovodni ribolov</t>
  </si>
  <si>
    <t xml:space="preserve">K10|Ministarstvo gospodarstva </t>
  </si>
  <si>
    <t>Čardak</t>
  </si>
  <si>
    <t>Vanredni|Osnovna</t>
  </si>
  <si>
    <t>46</t>
  </si>
  <si>
    <t>049</t>
  </si>
  <si>
    <t>03.21</t>
  </si>
  <si>
    <t>Morska akvakultura</t>
  </si>
  <si>
    <t xml:space="preserve">K10|Ministarstvo graditeljstva, obnove, prostornog uređenja i zaštite okoliša </t>
  </si>
  <si>
    <t>Čelebići</t>
  </si>
  <si>
    <t>Vanredni|Izmijenjena</t>
  </si>
  <si>
    <t>47</t>
  </si>
  <si>
    <t>Kreševo</t>
  </si>
  <si>
    <t>051</t>
  </si>
  <si>
    <t>03.22</t>
  </si>
  <si>
    <t>Slatkovodna akvakultura</t>
  </si>
  <si>
    <t xml:space="preserve">K10|Ministarstvo poljoprivrede, vodoprivrede i šumarstva </t>
  </si>
  <si>
    <t>Kupres</t>
  </si>
  <si>
    <t>052</t>
  </si>
  <si>
    <t>05.10</t>
  </si>
  <si>
    <t>Vađenje kamenog ugljena</t>
  </si>
  <si>
    <t xml:space="preserve">K10|Ministarstvo pravosuđa i uprave </t>
  </si>
  <si>
    <t>Čerin</t>
  </si>
  <si>
    <t>055</t>
  </si>
  <si>
    <t>05.20</t>
  </si>
  <si>
    <t>Vađenje lignita</t>
  </si>
  <si>
    <t xml:space="preserve">K10|Ministarstvo rada, zdravstva, socijalne skrbi i prognanih </t>
  </si>
  <si>
    <t>057</t>
  </si>
  <si>
    <t>06.10</t>
  </si>
  <si>
    <t>Vađenje sirove nafte</t>
  </si>
  <si>
    <t xml:space="preserve">K10|Ministarstvo unutrašnjih poslova </t>
  </si>
  <si>
    <t>Ćatići</t>
  </si>
  <si>
    <t>059</t>
  </si>
  <si>
    <t>06.20</t>
  </si>
  <si>
    <t>Vađenje prirodnog plina</t>
  </si>
  <si>
    <t xml:space="preserve">K10|Ministarstvo znanosti, prosvjete, kulture i sporta </t>
  </si>
  <si>
    <t>Ćoralići</t>
  </si>
  <si>
    <t>Maglaj</t>
  </si>
  <si>
    <t>060</t>
  </si>
  <si>
    <t>07.10</t>
  </si>
  <si>
    <t>Vađenje željeznih ruda</t>
  </si>
  <si>
    <t xml:space="preserve">PK|Ministarstvo unutrašnjih poslova </t>
  </si>
  <si>
    <t>Trnovo</t>
  </si>
  <si>
    <t>Delijaš</t>
  </si>
  <si>
    <t>180</t>
  </si>
  <si>
    <t>07.21</t>
  </si>
  <si>
    <t>Vađenje uranijevih i torijevih ruda</t>
  </si>
  <si>
    <t xml:space="preserve">PK|Ministarstvo pravosuđa i uprave </t>
  </si>
  <si>
    <t>Divičani</t>
  </si>
  <si>
    <t>Neum</t>
  </si>
  <si>
    <t>107</t>
  </si>
  <si>
    <t>07.29</t>
  </si>
  <si>
    <t>Vađenje ostalih ruda obojenih metala</t>
  </si>
  <si>
    <t xml:space="preserve">PK|Ministarstvo finansija </t>
  </si>
  <si>
    <t>065</t>
  </si>
  <si>
    <t>08.11</t>
  </si>
  <si>
    <t>Vađenje ukrasnog kamena i kamena za gradnju, krečnjaka, gipsa, krede i škriljevca</t>
  </si>
  <si>
    <t xml:space="preserve">PK|Ministarstvo prometa, veza, turizma i zaštite okoliša </t>
  </si>
  <si>
    <t>Doborovci</t>
  </si>
  <si>
    <t>Odžak</t>
  </si>
  <si>
    <t>066</t>
  </si>
  <si>
    <t>08.12</t>
  </si>
  <si>
    <t>Djelatnosti kopova šljunka i pijeska; vađenje gline i kaolina</t>
  </si>
  <si>
    <t xml:space="preserve">PK|Ministarstvo prosvjete, nauke, kulture i sporta </t>
  </si>
  <si>
    <t>067</t>
  </si>
  <si>
    <t>08.91</t>
  </si>
  <si>
    <t>Vađenje minerala za proizvodnju hemikalije i prirodnih mineralnih gnojiva</t>
  </si>
  <si>
    <t xml:space="preserve">PK|Ministarstvo zdravstva, rada i socijalne politike </t>
  </si>
  <si>
    <t>Dolac na Lašvi</t>
  </si>
  <si>
    <t>068</t>
  </si>
  <si>
    <t>08.92</t>
  </si>
  <si>
    <t>Vađenje treseta</t>
  </si>
  <si>
    <t xml:space="preserve">PK|Ministarstvo poljoprivrede, vodoprivrede i šumarstva </t>
  </si>
  <si>
    <t>Prozor</t>
  </si>
  <si>
    <t>Doljani</t>
  </si>
  <si>
    <t>Pale</t>
  </si>
  <si>
    <t>136</t>
  </si>
  <si>
    <t>08.93</t>
  </si>
  <si>
    <t>Vađenje soli</t>
  </si>
  <si>
    <t xml:space="preserve">PK|Ministarstvo privrede i prostornog uređenja </t>
  </si>
  <si>
    <t>070</t>
  </si>
  <si>
    <t>08.99</t>
  </si>
  <si>
    <t>Vađenje ostalih ruda i kamena, d. n.</t>
  </si>
  <si>
    <t xml:space="preserve">PK|Ministarstvo branitelja </t>
  </si>
  <si>
    <t>Domanovići</t>
  </si>
  <si>
    <t>073</t>
  </si>
  <si>
    <t>09.10</t>
  </si>
  <si>
    <t>Pomoćne djelatnosti za vađenje nafte i prirodnog plina</t>
  </si>
  <si>
    <t xml:space="preserve">KS|Ministarstvo finansija </t>
  </si>
  <si>
    <t>Donja Mahala</t>
  </si>
  <si>
    <t>Ravno</t>
  </si>
  <si>
    <t>207</t>
  </si>
  <si>
    <t>09.90</t>
  </si>
  <si>
    <t>Pomoćne djelatnosti za ostalo vađenje ruda i kamena</t>
  </si>
  <si>
    <t xml:space="preserve">KS|Ministarstvo komunalne privrede i infrastrukture </t>
  </si>
  <si>
    <t>Donja Međiđa</t>
  </si>
  <si>
    <t>Sanski Most</t>
  </si>
  <si>
    <t>076</t>
  </si>
  <si>
    <t>10.11</t>
  </si>
  <si>
    <t>Prerada i konzerviranje mesa</t>
  </si>
  <si>
    <t xml:space="preserve">KS|Ministarstvo kulture i sporta </t>
  </si>
  <si>
    <t>Donje Moštre</t>
  </si>
  <si>
    <t>Sapna</t>
  </si>
  <si>
    <t>138</t>
  </si>
  <si>
    <t>10.12</t>
  </si>
  <si>
    <t>Prerada i konzerviranje mesa peradi</t>
  </si>
  <si>
    <t xml:space="preserve">KS|Ministarstvo pravde i uprave </t>
  </si>
  <si>
    <t>Donji Kamengrad</t>
  </si>
  <si>
    <t>Sarajevo-Centar</t>
  </si>
  <si>
    <t>077</t>
  </si>
  <si>
    <t>10.13</t>
  </si>
  <si>
    <t>Proizvodnja proizvoda od mesa i mesa peradi</t>
  </si>
  <si>
    <t xml:space="preserve">KS|Ministarstvo privrede </t>
  </si>
  <si>
    <t>Donji Mamići</t>
  </si>
  <si>
    <t>Sarajevo-Novi Grad</t>
  </si>
  <si>
    <t>108</t>
  </si>
  <si>
    <t>10.20</t>
  </si>
  <si>
    <t>Prerada i konzerviranje riba, ljuskara i mekušaca</t>
  </si>
  <si>
    <t xml:space="preserve">KS|Ministarstvo prostornog uređenja, građenja i zaštite okoliša </t>
  </si>
  <si>
    <t>Donji Svilaj</t>
  </si>
  <si>
    <t>Sarajevo-Novo Sarajevo</t>
  </si>
  <si>
    <t>079</t>
  </si>
  <si>
    <t>10.31</t>
  </si>
  <si>
    <t>Prerada i konzerviranje krompira</t>
  </si>
  <si>
    <t xml:space="preserve">KS|Ministarstvo saobraćaja </t>
  </si>
  <si>
    <t>Sarajevo-Stari Grad</t>
  </si>
  <si>
    <t>109</t>
  </si>
  <si>
    <t>10.32</t>
  </si>
  <si>
    <t>Proizvodnja sokova od voća i povrća</t>
  </si>
  <si>
    <t xml:space="preserve">KS|Ministarstvo unutrašnjih poslova </t>
  </si>
  <si>
    <t>Drežnica</t>
  </si>
  <si>
    <t>085</t>
  </si>
  <si>
    <t>10.39</t>
  </si>
  <si>
    <t>Ostala prerada i konzerviranje voća i povrća</t>
  </si>
  <si>
    <t xml:space="preserve">KS|Ministarstvo za boračka pitanja </t>
  </si>
  <si>
    <t>Drinovci</t>
  </si>
  <si>
    <t>086</t>
  </si>
  <si>
    <t>10.41</t>
  </si>
  <si>
    <t>Proizvodnja ulja i masti</t>
  </si>
  <si>
    <t xml:space="preserve">KS|Ministarstvo za obrazovanje, nauku i mlade </t>
  </si>
  <si>
    <t>054</t>
  </si>
  <si>
    <t>10.42</t>
  </si>
  <si>
    <t>Proizvodnja margarina i sličnih jestivih masti</t>
  </si>
  <si>
    <t xml:space="preserve">KS|Ministarstvo za rad, socijalnu politiku, raseljena lica i izbjeglice </t>
  </si>
  <si>
    <t>Drvetine</t>
  </si>
  <si>
    <t>Teočak</t>
  </si>
  <si>
    <t>142</t>
  </si>
  <si>
    <t>10.51</t>
  </si>
  <si>
    <t>Proizvodnja mlijeka, mliječnih proizvoda i sira</t>
  </si>
  <si>
    <t xml:space="preserve">KS|Ministarstvo zdravstva </t>
  </si>
  <si>
    <t>Duboki Potok</t>
  </si>
  <si>
    <t>Tešanj</t>
  </si>
  <si>
    <t>090</t>
  </si>
  <si>
    <t>10.52</t>
  </si>
  <si>
    <t>Proizvodnja sladoleda i drugih smrznutih smjesa</t>
  </si>
  <si>
    <t xml:space="preserve">SBK|Ministarstvo unutrašnjih poslova </t>
  </si>
  <si>
    <t>Dobošnica</t>
  </si>
  <si>
    <t>Tomislavgrad</t>
  </si>
  <si>
    <t>028</t>
  </si>
  <si>
    <t>10.61</t>
  </si>
  <si>
    <t>Proizvodnja mlinskih proizvoda</t>
  </si>
  <si>
    <t xml:space="preserve">SBK|Ministarstvo pravosuđa i uprave </t>
  </si>
  <si>
    <t>Dubrave Donje</t>
  </si>
  <si>
    <t>091</t>
  </si>
  <si>
    <t>10.62</t>
  </si>
  <si>
    <t>Proizvodnja škroba i škrobnih proizvoda</t>
  </si>
  <si>
    <t xml:space="preserve">SBK|Ministarstvo finansija </t>
  </si>
  <si>
    <t>Dubrave Gornje</t>
  </si>
  <si>
    <t>093</t>
  </si>
  <si>
    <t>10.71</t>
  </si>
  <si>
    <t>Proizvodnja hljeba; svježih peciva i kolača</t>
  </si>
  <si>
    <t xml:space="preserve">SBK|Ministarstvo zdravstva i socijalne politike </t>
  </si>
  <si>
    <t>Dužice</t>
  </si>
  <si>
    <t>094</t>
  </si>
  <si>
    <t>10.72</t>
  </si>
  <si>
    <t>Proizvodnja dvopeka i keksa; proizvodnja trajnih peciva i kolača</t>
  </si>
  <si>
    <t xml:space="preserve">SBK|Ministarstvo privrede </t>
  </si>
  <si>
    <t>Đurđevik</t>
  </si>
  <si>
    <t>Usora</t>
  </si>
  <si>
    <t>025</t>
  </si>
  <si>
    <t>10.73</t>
  </si>
  <si>
    <t>Proizvodnja makarona, rezanaca, kuskusa i sličnih proizvoda od brašna</t>
  </si>
  <si>
    <t xml:space="preserve">SBK|Ministarstvo obrazovanja, znanosti, mladih, kulture i sporta </t>
  </si>
  <si>
    <t>Fajtovci</t>
  </si>
  <si>
    <t>Vareš</t>
  </si>
  <si>
    <t>096</t>
  </si>
  <si>
    <t>10.81</t>
  </si>
  <si>
    <t>Proizvodnja šećera</t>
  </si>
  <si>
    <t xml:space="preserve">SBK|Ministarstvo poljoprivrede, vodoprivrede i šumarstva </t>
  </si>
  <si>
    <t>Velika Kladuša</t>
  </si>
  <si>
    <t>097</t>
  </si>
  <si>
    <t>10.82</t>
  </si>
  <si>
    <t>Proizvodnja kakaa, čokolade i slastičarskih proizvoda</t>
  </si>
  <si>
    <t xml:space="preserve">SBK|Ministarstvo prostornog uređenja, građenja, zaštite okoliša, povratka i stambenih poslova </t>
  </si>
  <si>
    <t>Gabela</t>
  </si>
  <si>
    <t>098</t>
  </si>
  <si>
    <t>10.83</t>
  </si>
  <si>
    <t>Prerada čaja i kafe</t>
  </si>
  <si>
    <t xml:space="preserve">TK|Ministarstvo unutrašnjih poslova </t>
  </si>
  <si>
    <t>100</t>
  </si>
  <si>
    <t>10.84</t>
  </si>
  <si>
    <t>Proizvodnja začina i drugih dodataka hrani</t>
  </si>
  <si>
    <t xml:space="preserve">TK|Ministarstvo finansija </t>
  </si>
  <si>
    <t>Globarica</t>
  </si>
  <si>
    <t>Vogošća</t>
  </si>
  <si>
    <t>080</t>
  </si>
  <si>
    <t>10.85</t>
  </si>
  <si>
    <t>Proizvodnja gotove hrane i jela</t>
  </si>
  <si>
    <t xml:space="preserve">TK|Ministarstvo za kulturu, sport i mlade </t>
  </si>
  <si>
    <t>Glogošnica</t>
  </si>
  <si>
    <t>10.86</t>
  </si>
  <si>
    <t>Proizvodnja homogeniziranih prehrambenih preparata i dijetetske hrane</t>
  </si>
  <si>
    <t xml:space="preserve">TK|Ministarstvo obrazovanja i nauke </t>
  </si>
  <si>
    <t>Gojevići</t>
  </si>
  <si>
    <t>103</t>
  </si>
  <si>
    <t>10.89</t>
  </si>
  <si>
    <t>Proizvodnja ostalih prehrambenih proizvoda, d. n.</t>
  </si>
  <si>
    <t xml:space="preserve">TK|Ministarstvo poljoprivrede, šumarstva i vodoprivrede </t>
  </si>
  <si>
    <t>105</t>
  </si>
  <si>
    <t>10.91</t>
  </si>
  <si>
    <t>Proizvodnja pripremljene stočne hrane</t>
  </si>
  <si>
    <t>TK|Ministarstvo prostornog uređenja i zaštite okoline</t>
  </si>
  <si>
    <t>Gornja Dubica</t>
  </si>
  <si>
    <t>106</t>
  </si>
  <si>
    <t>10.92</t>
  </si>
  <si>
    <t>Proizvodnja pripremljene hrane za kućne ljubimce</t>
  </si>
  <si>
    <t xml:space="preserve">TK|Ministarstvo trgovine, turizma i saobraćaja </t>
  </si>
  <si>
    <t>Gornja Koprivna</t>
  </si>
  <si>
    <t>11.01</t>
  </si>
  <si>
    <t>Destiliranje, pročišćavanje i miješanje alkoholnih pića</t>
  </si>
  <si>
    <t xml:space="preserve">TK|Ministarstvo pravosuđa i uprave </t>
  </si>
  <si>
    <t>Gornja Tuzla</t>
  </si>
  <si>
    <t>11.02</t>
  </si>
  <si>
    <t>Proizvodnja vina od grožđa</t>
  </si>
  <si>
    <t xml:space="preserve">TK|Ministarstvo za boračka pitanja </t>
  </si>
  <si>
    <t>11.03</t>
  </si>
  <si>
    <t>Proizvodnja jabukovače i ostalih voćnih vina</t>
  </si>
  <si>
    <t xml:space="preserve">TK|Ministarstvo privrede </t>
  </si>
  <si>
    <t>Gračac</t>
  </si>
  <si>
    <t>11.04</t>
  </si>
  <si>
    <t>Proizvodnja ostalih nedestiliranih fermentiranih pića</t>
  </si>
  <si>
    <t xml:space="preserve">TK|Ministarstvo za rad, socijalnu politiku i povratak </t>
  </si>
  <si>
    <t>11.05</t>
  </si>
  <si>
    <t>Proizvodnja piva</t>
  </si>
  <si>
    <t xml:space="preserve">TK|Ministarstvo zdravstva </t>
  </si>
  <si>
    <t>Gračanica kod Bugojna</t>
  </si>
  <si>
    <t>11.06</t>
  </si>
  <si>
    <t>Proizvodnja slada</t>
  </si>
  <si>
    <t xml:space="preserve">USK|Ministarstvo unutrašnjih poslova </t>
  </si>
  <si>
    <t>Gračanica Selo</t>
  </si>
  <si>
    <t>11.07</t>
  </si>
  <si>
    <t>Proizvodnja osvježavajućih pića; proizvodnja mineralne vode i drugih flaširanih voda</t>
  </si>
  <si>
    <t xml:space="preserve">USK|Ministarstvo pravosuđa i uprave </t>
  </si>
  <si>
    <t>Gradac</t>
  </si>
  <si>
    <t>12.00</t>
  </si>
  <si>
    <t>Proizvodnja duhanskih proizvoda</t>
  </si>
  <si>
    <t xml:space="preserve">USK|Ministarstvo finansija </t>
  </si>
  <si>
    <t>13.10</t>
  </si>
  <si>
    <t>Priprema i predenje tekstilnih vlakana</t>
  </si>
  <si>
    <t xml:space="preserve">USK|Ministarstvo privrede </t>
  </si>
  <si>
    <t>Grebnice</t>
  </si>
  <si>
    <t>13.20</t>
  </si>
  <si>
    <t>Tkanje tekstila</t>
  </si>
  <si>
    <t xml:space="preserve">USK|Ministarstvo zdravstva, rada i socijalne politike </t>
  </si>
  <si>
    <t>13.30</t>
  </si>
  <si>
    <t>Dovršavanje tekstila</t>
  </si>
  <si>
    <t xml:space="preserve">USK|Ministarstvo obrazovanja, nauke, kulture i sporta </t>
  </si>
  <si>
    <t>Guber</t>
  </si>
  <si>
    <t>13.91</t>
  </si>
  <si>
    <t>Proizvodnja pletenih i heklanih tkanina</t>
  </si>
  <si>
    <t xml:space="preserve">USK|Ministarstvo za građenje, prostorno uređenje i zaštitu okoliša </t>
  </si>
  <si>
    <t>Guča Gora</t>
  </si>
  <si>
    <t>13.92</t>
  </si>
  <si>
    <t>Proizvodnja gotovih tekstilnih proizvoda, osim odjeće</t>
  </si>
  <si>
    <t xml:space="preserve">USK|Ministarstvo poljoprivrede, vodoprivrede i šumarstva </t>
  </si>
  <si>
    <t>13.93</t>
  </si>
  <si>
    <t>Proizvodnja tepiha i prekrivača za pod</t>
  </si>
  <si>
    <t xml:space="preserve">USK|Ministarstvo za pitanja boraca i ratnih vojnih invalida </t>
  </si>
  <si>
    <t>Hajderovići</t>
  </si>
  <si>
    <t>13.94</t>
  </si>
  <si>
    <t>Proizvodnja užadi, konopaca, upletenog konca i mreža</t>
  </si>
  <si>
    <t xml:space="preserve">ZHK|Ministarstvo unutrašnjih poslova </t>
  </si>
  <si>
    <t>Haljinići</t>
  </si>
  <si>
    <t>13.95</t>
  </si>
  <si>
    <t>Proizvodnja netkanog tekstila i proizvoda od netkanog tekstila, osim odjeće</t>
  </si>
  <si>
    <t xml:space="preserve">ZHK|Ministarstvo pravosuđa i uprave </t>
  </si>
  <si>
    <t>Han Bila</t>
  </si>
  <si>
    <t>13.96</t>
  </si>
  <si>
    <t>Proizvodnja ostalih tehničkih i industrijskih tekstilnih proizvoda</t>
  </si>
  <si>
    <t xml:space="preserve">ZHK|Ministarstvo finansija </t>
  </si>
  <si>
    <t>Hodovo</t>
  </si>
  <si>
    <t>13.99</t>
  </si>
  <si>
    <t>Proizvodnja ostalih tekstilnih proizvoda, d. n.</t>
  </si>
  <si>
    <t xml:space="preserve">ZHK|Ministarstvo gospodarstva </t>
  </si>
  <si>
    <t>Hrasno</t>
  </si>
  <si>
    <t>14.11</t>
  </si>
  <si>
    <t>Proizvodnja kožne odjeće</t>
  </si>
  <si>
    <t xml:space="preserve">ZHK|Ministarstvo prostornog uređenja, graditeljstva i zaštite okoliša </t>
  </si>
  <si>
    <t>Husino</t>
  </si>
  <si>
    <t>14.12</t>
  </si>
  <si>
    <t>Proizvodnja radne odjeće</t>
  </si>
  <si>
    <t xml:space="preserve">ZHK|Ministarstvo obrazovanja, znanosti, kulture i sporta </t>
  </si>
  <si>
    <t>Hutovo</t>
  </si>
  <si>
    <t>14.13</t>
  </si>
  <si>
    <t>Proizvodnja ostale vanjske odjeće</t>
  </si>
  <si>
    <t xml:space="preserve">ZHK|Ministarstvo zdravstva, rada i socijalne skrbi </t>
  </si>
  <si>
    <t>14.14</t>
  </si>
  <si>
    <t>Proizvodnja veša</t>
  </si>
  <si>
    <t xml:space="preserve">ZHK|Ministarstvo hrvatskih branitelja iz Domovinskog rata </t>
  </si>
  <si>
    <t>14.19</t>
  </si>
  <si>
    <t>Proizvodnja ostale odjeće i pribora za odjeću</t>
  </si>
  <si>
    <t xml:space="preserve">ZDK|Ministarstvo finansija </t>
  </si>
  <si>
    <t>Ilovača</t>
  </si>
  <si>
    <t>14.20</t>
  </si>
  <si>
    <t>Proizvodnja proizvoda od krzna</t>
  </si>
  <si>
    <t xml:space="preserve">ZDK|Ministarstvo za privredu </t>
  </si>
  <si>
    <t>Izačić</t>
  </si>
  <si>
    <t>14.31</t>
  </si>
  <si>
    <t>Proizvodnja pletenih i heklanih čarapa</t>
  </si>
  <si>
    <t xml:space="preserve">ZDK|Ministarstvo za pravosuđe i upravu </t>
  </si>
  <si>
    <t>14.39</t>
  </si>
  <si>
    <t>Proizvodnja ostale pletene i heklane odjeće</t>
  </si>
  <si>
    <t xml:space="preserve">ZDK|Ministarstvo za poljoprivredu, šumarstvo i vodoprivredu </t>
  </si>
  <si>
    <t>15.11</t>
  </si>
  <si>
    <t>Štavljenje i obrada kože; dorada i bojenje krzna</t>
  </si>
  <si>
    <t xml:space="preserve">ZDK|Ministarstvo unutrašnjih poslova </t>
  </si>
  <si>
    <t>Janjići</t>
  </si>
  <si>
    <t>15.12</t>
  </si>
  <si>
    <t>Proizvodnja putnih i ručnih torba i sličnih proizvoda, sedlarskih i kaišarskih proizvoda</t>
  </si>
  <si>
    <t xml:space="preserve">ZDK|Ministarstvo za obrazovanje, nauku, kulturu i sport </t>
  </si>
  <si>
    <t>Jare</t>
  </si>
  <si>
    <t>15.20</t>
  </si>
  <si>
    <t>Proizvodnja obuće</t>
  </si>
  <si>
    <t xml:space="preserve">ZDK|Ministarstvo za prostorno uređenje, promet i komunikacije i zaštitu okoline </t>
  </si>
  <si>
    <t>Jelah</t>
  </si>
  <si>
    <t>16.10</t>
  </si>
  <si>
    <t>Piljenje i blanjanje drva (proizvodnja rezane građe); impregnacija drveta</t>
  </si>
  <si>
    <t xml:space="preserve">ZDK|Ministarstvo zdravstva </t>
  </si>
  <si>
    <t>Jezerski</t>
  </si>
  <si>
    <t>16.21</t>
  </si>
  <si>
    <t>Proizvodnja furnira i ostalih ploča od drva</t>
  </si>
  <si>
    <t xml:space="preserve">ZDK|Ministarstvo za boračka pitanja </t>
  </si>
  <si>
    <t>Kaćuni</t>
  </si>
  <si>
    <t>16.22</t>
  </si>
  <si>
    <t>Proizvodnja sastavljenog parketa</t>
  </si>
  <si>
    <t xml:space="preserve">ZDK|Ministarstvo za rad, socijalnu politiku i izbjeglice </t>
  </si>
  <si>
    <t>16.23</t>
  </si>
  <si>
    <t>Proizvodnja ostale građevne stolarije i elemenata</t>
  </si>
  <si>
    <t>16.24</t>
  </si>
  <si>
    <t>Proizvodnja ambalaže od drva</t>
  </si>
  <si>
    <t>Kamenica</t>
  </si>
  <si>
    <t>16.29</t>
  </si>
  <si>
    <t>Proizvodnja ostalih proizvoda od drva, proizvoda od pluta, slame i pletarskih materijala</t>
  </si>
  <si>
    <t>Kaonik</t>
  </si>
  <si>
    <t>17.11</t>
  </si>
  <si>
    <t>Proizvodnja celuloze</t>
  </si>
  <si>
    <t>Karadže</t>
  </si>
  <si>
    <t>17.12</t>
  </si>
  <si>
    <t>Proizvodnja papira i kartona</t>
  </si>
  <si>
    <t>Karaula</t>
  </si>
  <si>
    <t>17.21</t>
  </si>
  <si>
    <t>Proizvodnja valovitog papira i kartona te ambalaže od papira i kartona</t>
  </si>
  <si>
    <t>Kazaginac</t>
  </si>
  <si>
    <t>17.22</t>
  </si>
  <si>
    <t>Proizvodnja proizvoda za domaćinstvo i higijenu te toaletnih potrepština od papira</t>
  </si>
  <si>
    <t>17.23</t>
  </si>
  <si>
    <t>Proizvodnja kancelarijskog materijala od papira</t>
  </si>
  <si>
    <t>Kiseljak kod Tuzle</t>
  </si>
  <si>
    <t>17.24</t>
  </si>
  <si>
    <t>Proizvodnja zidnih tapeta</t>
  </si>
  <si>
    <t>17.29</t>
  </si>
  <si>
    <t>Proizvodnja ostalih proizvoda od papira i kartona</t>
  </si>
  <si>
    <t>Klobuk (Ljubuški)</t>
  </si>
  <si>
    <t>18.11</t>
  </si>
  <si>
    <t>Štampanje novina</t>
  </si>
  <si>
    <t>Klokotnica</t>
  </si>
  <si>
    <t>18.12</t>
  </si>
  <si>
    <t>Ostalo štampanje</t>
  </si>
  <si>
    <t>18.13</t>
  </si>
  <si>
    <t>Usluge pripreme za štampu i objavljivanje</t>
  </si>
  <si>
    <t>Kočerin</t>
  </si>
  <si>
    <t>18.14</t>
  </si>
  <si>
    <t>Knjigoveške i srodne usluge</t>
  </si>
  <si>
    <t>Kongora</t>
  </si>
  <si>
    <t>18.20</t>
  </si>
  <si>
    <t>Umnožavanje snimljenih zapisa</t>
  </si>
  <si>
    <t>19.10</t>
  </si>
  <si>
    <t>Proizvodnja proizvoda koksnih peći</t>
  </si>
  <si>
    <t>Konjodor</t>
  </si>
  <si>
    <t>19.20</t>
  </si>
  <si>
    <t>Proizvodnja rafiniranih naftnih proizvoda</t>
  </si>
  <si>
    <t>Kosova</t>
  </si>
  <si>
    <t>20.11</t>
  </si>
  <si>
    <t>Proizvodnja industrijskih plinova</t>
  </si>
  <si>
    <t>Kostrč</t>
  </si>
  <si>
    <t>20.12</t>
  </si>
  <si>
    <t>Proizvodnja koloranata i pigmenata</t>
  </si>
  <si>
    <t>Kovači (Zavidovići)</t>
  </si>
  <si>
    <t>20.13</t>
  </si>
  <si>
    <t>Proizvodnja ostalih anorganskih osnovnih hemikalija</t>
  </si>
  <si>
    <t>Kraljeva Sutjeska</t>
  </si>
  <si>
    <t>20.14</t>
  </si>
  <si>
    <t>Proizvodnja ostalih osnovnih organskih hemikalija</t>
  </si>
  <si>
    <t>Krasulje</t>
  </si>
  <si>
    <t>20.15</t>
  </si>
  <si>
    <t>Proizvodnja gnojiva i dušičnih spojeva</t>
  </si>
  <si>
    <t>20.16</t>
  </si>
  <si>
    <t>Proizvodnja plastičnih masa u primarnim oblicima</t>
  </si>
  <si>
    <t>Krnjeuša</t>
  </si>
  <si>
    <t>20.17</t>
  </si>
  <si>
    <t>Proizvodnja sintetičkog kaučuka u primarnim oblicima</t>
  </si>
  <si>
    <t>Kruševo</t>
  </si>
  <si>
    <t>20.20</t>
  </si>
  <si>
    <t>Proizvodnja pesticida i drugih agrohemijskih proizvoda</t>
  </si>
  <si>
    <t>Kulen Vakuf</t>
  </si>
  <si>
    <t>20.30</t>
  </si>
  <si>
    <t>Proizvodnja boja, lakova i sličnih premaza, grafičkih boja i kitova</t>
  </si>
  <si>
    <t>20.41</t>
  </si>
  <si>
    <t>Proizvodnja sapuna i deterdženata, sredstava za čišćenje i poliranje</t>
  </si>
  <si>
    <t>Lepenica</t>
  </si>
  <si>
    <t>20.42</t>
  </si>
  <si>
    <t>Proizvodnja parfema i toaletno-kozmetičkih preparata</t>
  </si>
  <si>
    <t>Lipnica</t>
  </si>
  <si>
    <t>20.51</t>
  </si>
  <si>
    <t>Proizvodnja eksploziva</t>
  </si>
  <si>
    <t>Lištani</t>
  </si>
  <si>
    <t>20.52</t>
  </si>
  <si>
    <t>Proizvodnja ljepila</t>
  </si>
  <si>
    <t>20.53</t>
  </si>
  <si>
    <t>Proizvodnja eteričnih ulja</t>
  </si>
  <si>
    <t>20.59</t>
  </si>
  <si>
    <t>Proizvodnja ostalih hemijskih proizvoda, d. n.</t>
  </si>
  <si>
    <t>Lukavica</t>
  </si>
  <si>
    <t>20.60</t>
  </si>
  <si>
    <t>Proizvodnja umjetnih vlakana</t>
  </si>
  <si>
    <t>Lusnić</t>
  </si>
  <si>
    <t>21.10</t>
  </si>
  <si>
    <t>Proizvodnja osnovnih farmaceutskih proizvoda</t>
  </si>
  <si>
    <t>Lušci Palanka</t>
  </si>
  <si>
    <t>21.20</t>
  </si>
  <si>
    <t>Proizvodnja farmaceutskih preparata</t>
  </si>
  <si>
    <t>Ljubače</t>
  </si>
  <si>
    <t>22.11</t>
  </si>
  <si>
    <t>Proizvodnja vanjskih i unutrašnjih guma za vozila; protektiranje vanjskih guma za vozila</t>
  </si>
  <si>
    <t>22.19</t>
  </si>
  <si>
    <t>Proizvodnja ostalih proizvoda od gume</t>
  </si>
  <si>
    <t>Ljuti Dolac</t>
  </si>
  <si>
    <t>22.21</t>
  </si>
  <si>
    <t>Proizvodnja ploča, listova, cijevi i profila od plastičnih masa</t>
  </si>
  <si>
    <t>22.22</t>
  </si>
  <si>
    <t>Proizvodnja ambalaže od plastičnih masa</t>
  </si>
  <si>
    <t>Mala Kladuša</t>
  </si>
  <si>
    <t>22.23</t>
  </si>
  <si>
    <t>Proizvodnja proizvoda od plastičnih masa za građevinarstvo</t>
  </si>
  <si>
    <t>Malešići</t>
  </si>
  <si>
    <t>22.29</t>
  </si>
  <si>
    <t>Proizvodnja ostalih proizvoda od plastičnih masa</t>
  </si>
  <si>
    <t>Matići</t>
  </si>
  <si>
    <t>23.11</t>
  </si>
  <si>
    <t>Proizvodnja ravnog stakla</t>
  </si>
  <si>
    <t>Međugorje</t>
  </si>
  <si>
    <t>23.12</t>
  </si>
  <si>
    <t>Oblikovanje i obrada ravnog stakla</t>
  </si>
  <si>
    <t>Mehurići</t>
  </si>
  <si>
    <t>23.13</t>
  </si>
  <si>
    <t>Proizvodnja šupljeg stakla</t>
  </si>
  <si>
    <t>Mesihovina</t>
  </si>
  <si>
    <t>23.14</t>
  </si>
  <si>
    <t>Proizvodnja staklenih vlakana</t>
  </si>
  <si>
    <t>Miričina</t>
  </si>
  <si>
    <t>23.19</t>
  </si>
  <si>
    <t>Proizvodnja i obrada ostalog stakla, uključujući tehničke proizvode od stakla</t>
  </si>
  <si>
    <t>23.20</t>
  </si>
  <si>
    <t>Proizvodnja vatrostalnih proizvoda</t>
  </si>
  <si>
    <t>Mramor</t>
  </si>
  <si>
    <t>23.31</t>
  </si>
  <si>
    <t>Proizvodnja keramičkih pločica i podnih ploča</t>
  </si>
  <si>
    <t>Mravinjac</t>
  </si>
  <si>
    <t>23.32</t>
  </si>
  <si>
    <t>Proizvodnja opeke, crijepa i ostalih proizvoda od pečene gline za građevinarstvo</t>
  </si>
  <si>
    <t>Nemila</t>
  </si>
  <si>
    <t>23.41</t>
  </si>
  <si>
    <t>Proizvodnja keramičkih proizvoda za domaćinstvo i ukrasnih predmeta</t>
  </si>
  <si>
    <t>23.42</t>
  </si>
  <si>
    <t>Proizvodnja sanitarne opreme od keramike</t>
  </si>
  <si>
    <t>Nišići</t>
  </si>
  <si>
    <t>23.43</t>
  </si>
  <si>
    <t>Proizvodnja keramičkih izolatora i izolacijskog pribora</t>
  </si>
  <si>
    <t>Nova Bila</t>
  </si>
  <si>
    <t>23.44</t>
  </si>
  <si>
    <t>Proizvodnja ostalih tehničkih proizvoda od keramike</t>
  </si>
  <si>
    <t>Novi Šeher</t>
  </si>
  <si>
    <t>23.49</t>
  </si>
  <si>
    <t>Proizvodnja ostalih proizvoda od keramike</t>
  </si>
  <si>
    <t>23.51</t>
  </si>
  <si>
    <t>Proizvodnja cementa</t>
  </si>
  <si>
    <t>Oborci</t>
  </si>
  <si>
    <t>23.52</t>
  </si>
  <si>
    <t>Proizvodnja kreča i gipsa</t>
  </si>
  <si>
    <t>23.61</t>
  </si>
  <si>
    <t>Proizvodnja proizvoda od betona za građevinarstvo</t>
  </si>
  <si>
    <t>23.62</t>
  </si>
  <si>
    <t>Proizvodnja proizvoda od gipsa za građevinarstvo</t>
  </si>
  <si>
    <t>Orahovica Donja</t>
  </si>
  <si>
    <t>23.63</t>
  </si>
  <si>
    <t>Proizvodnja gotove betonske smjese</t>
  </si>
  <si>
    <t>23.64</t>
  </si>
  <si>
    <t>Proizvodnja žbuke</t>
  </si>
  <si>
    <t>Orguz</t>
  </si>
  <si>
    <t>23.65</t>
  </si>
  <si>
    <t>Proizvodnja (vlaknastog) fibro-cementa</t>
  </si>
  <si>
    <t>Ostrožac (Cazin)</t>
  </si>
  <si>
    <t>23.69</t>
  </si>
  <si>
    <t>Proizvodnja ostalih proizvoda od betona, cementa i gipsa</t>
  </si>
  <si>
    <t>Ostrožac (Jablanica)</t>
  </si>
  <si>
    <t>23.70</t>
  </si>
  <si>
    <t>Rezanje, oblikovanje i obrada kamena</t>
  </si>
  <si>
    <t>Oštra Luka</t>
  </si>
  <si>
    <t>23.91</t>
  </si>
  <si>
    <t>Proizvodnja brusnih proizvoda</t>
  </si>
  <si>
    <t>Otoka</t>
  </si>
  <si>
    <t>23.99</t>
  </si>
  <si>
    <t>Proizvodnja ostalih nemetalnih mineralnih proizvoda, d. n.</t>
  </si>
  <si>
    <t>Ozimica</t>
  </si>
  <si>
    <t>24.10</t>
  </si>
  <si>
    <t>Proizvodnja sirovog željeza, čelika i ferolegura</t>
  </si>
  <si>
    <t>Pajić Polje</t>
  </si>
  <si>
    <t>24.20</t>
  </si>
  <si>
    <t>Proizvodnja cijevi, crijeva, šupljih profila i pripadajućeg pribora od čelika</t>
  </si>
  <si>
    <t>24.31</t>
  </si>
  <si>
    <t>Hladno vučenje šipki</t>
  </si>
  <si>
    <t>Pazarić</t>
  </si>
  <si>
    <t>24.32</t>
  </si>
  <si>
    <t>Hladno valjanje uskih vrpci</t>
  </si>
  <si>
    <t>Pećigrad</t>
  </si>
  <si>
    <t>24.33</t>
  </si>
  <si>
    <t>Hladno oblikovanje i profiliranje</t>
  </si>
  <si>
    <t>Počulica</t>
  </si>
  <si>
    <t>24.34</t>
  </si>
  <si>
    <t>Hladno vučenje žice</t>
  </si>
  <si>
    <t>Podhum</t>
  </si>
  <si>
    <t>24.41</t>
  </si>
  <si>
    <t>Proizvodnja plemenitih metala</t>
  </si>
  <si>
    <t>Podlugovi</t>
  </si>
  <si>
    <t>24.42</t>
  </si>
  <si>
    <t>Proizvodnja aluminija</t>
  </si>
  <si>
    <t>Podorašac</t>
  </si>
  <si>
    <t>24.43</t>
  </si>
  <si>
    <t>Proizvodnja olova, cinka i kositra</t>
  </si>
  <si>
    <t>Podorašje</t>
  </si>
  <si>
    <t>24.44</t>
  </si>
  <si>
    <t>Proizvodnja bakra</t>
  </si>
  <si>
    <t>Podvelež</t>
  </si>
  <si>
    <t>24.45</t>
  </si>
  <si>
    <t>Proizvodnja ostalih obojenih metala</t>
  </si>
  <si>
    <t>Podzvizd</t>
  </si>
  <si>
    <t>24.46</t>
  </si>
  <si>
    <t>Obrada nuklearnog goriva</t>
  </si>
  <si>
    <t>Pokoj</t>
  </si>
  <si>
    <t>24.51</t>
  </si>
  <si>
    <t>Lijevanje željeza</t>
  </si>
  <si>
    <t>Poljice</t>
  </si>
  <si>
    <t>24.52</t>
  </si>
  <si>
    <t>Lijevanje čelika</t>
  </si>
  <si>
    <t>24.53</t>
  </si>
  <si>
    <t>Lijevanje lakih metala</t>
  </si>
  <si>
    <t>Potoci</t>
  </si>
  <si>
    <t>24.54</t>
  </si>
  <si>
    <t>Lijevanje ostalih obojenih metala</t>
  </si>
  <si>
    <t>Potočani</t>
  </si>
  <si>
    <t>25.11</t>
  </si>
  <si>
    <t>Proizvodnja metalnih konstrukcija i njihovih dijelova</t>
  </si>
  <si>
    <t>Priluka</t>
  </si>
  <si>
    <t>25.12</t>
  </si>
  <si>
    <t>Proizvodnja vrata i prozora od metala</t>
  </si>
  <si>
    <t>Prisoje</t>
  </si>
  <si>
    <t>25.21</t>
  </si>
  <si>
    <t>Proizvodnja radijatora i kotlova za centralno grijanje</t>
  </si>
  <si>
    <t>Prolog</t>
  </si>
  <si>
    <t>25.29</t>
  </si>
  <si>
    <t>Proizvodnja ostalih metalnih cisterni, rezervoara i sličnih posuda</t>
  </si>
  <si>
    <t>25.30</t>
  </si>
  <si>
    <t>Proizvodnja parnih kotlova, osim kotlova za centralno grijanje</t>
  </si>
  <si>
    <t>Prud</t>
  </si>
  <si>
    <t>25.40</t>
  </si>
  <si>
    <t>Proizvodnja oružja i municije</t>
  </si>
  <si>
    <t>Prusac</t>
  </si>
  <si>
    <t>25.50</t>
  </si>
  <si>
    <t>Kovanje, presovanje, štancanje i valjanje metala; metalurgija praha</t>
  </si>
  <si>
    <t>Pržići</t>
  </si>
  <si>
    <t>25.61</t>
  </si>
  <si>
    <t>Površinska obrada i prevlačenje metala</t>
  </si>
  <si>
    <t>Puhovac</t>
  </si>
  <si>
    <t>25.62</t>
  </si>
  <si>
    <t>Mašinska obrada metala</t>
  </si>
  <si>
    <t>Puračić</t>
  </si>
  <si>
    <t>25.71</t>
  </si>
  <si>
    <t>Proizvodnja sječiva</t>
  </si>
  <si>
    <t>Radišići</t>
  </si>
  <si>
    <t>25.72</t>
  </si>
  <si>
    <t>Proizvodnja brava i okova</t>
  </si>
  <si>
    <t>Rainci Gornji</t>
  </si>
  <si>
    <t>25.73</t>
  </si>
  <si>
    <t>Proizvodnja alata</t>
  </si>
  <si>
    <t>Rakitno</t>
  </si>
  <si>
    <t>25.91</t>
  </si>
  <si>
    <t>Proizvodnja čeličnih buradi i sličnih posuda od čelika</t>
  </si>
  <si>
    <t>Rakovica</t>
  </si>
  <si>
    <t>25.92</t>
  </si>
  <si>
    <t>Proizvodnja ambalaže od lakih metala</t>
  </si>
  <si>
    <t>25.93</t>
  </si>
  <si>
    <t>Proizvodnja proizvoda od žice, lanaca i opruga</t>
  </si>
  <si>
    <t>Ripač</t>
  </si>
  <si>
    <t>25.94</t>
  </si>
  <si>
    <t>Proizvodnja veznih i vijčanih proizvoda</t>
  </si>
  <si>
    <t>Roško Polje</t>
  </si>
  <si>
    <t>25.99</t>
  </si>
  <si>
    <t>Proizvodnja ostalih gotovih proizvoda od metala, d. n.</t>
  </si>
  <si>
    <t>Ružići</t>
  </si>
  <si>
    <t>26.11</t>
  </si>
  <si>
    <t>Proizvodnja elektroničkih komponenata</t>
  </si>
  <si>
    <t>Sanica Gornja</t>
  </si>
  <si>
    <t>26.12</t>
  </si>
  <si>
    <t>Proizvodnja punih elektroničkih ploča</t>
  </si>
  <si>
    <t>26.20</t>
  </si>
  <si>
    <t>Proizvodnja računara i periferne opreme</t>
  </si>
  <si>
    <t>26.30</t>
  </si>
  <si>
    <t>Proizvodnja komunikacijske opreme</t>
  </si>
  <si>
    <t>26.40</t>
  </si>
  <si>
    <t>Proizvodnja elektroničkih uređaja za široku potrošnju</t>
  </si>
  <si>
    <t>26.51</t>
  </si>
  <si>
    <t>Proizvodnja instrumenata i aparata za mjerenje, ispitivanje i navođenje</t>
  </si>
  <si>
    <t>26.52</t>
  </si>
  <si>
    <t>Proizvodnja satova</t>
  </si>
  <si>
    <t>26.60</t>
  </si>
  <si>
    <t>Proizvodnja opreme za zračenje, elektromedicinske i elektroterapeutske opreme</t>
  </si>
  <si>
    <t>Semizovac</t>
  </si>
  <si>
    <t>26.70</t>
  </si>
  <si>
    <t>Proizvodnja optičkih instrumenata i fotografske opreme</t>
  </si>
  <si>
    <t>Simin Han</t>
  </si>
  <si>
    <t>26.80</t>
  </si>
  <si>
    <t>Proizvodnja magnetnih i optičkih medija</t>
  </si>
  <si>
    <t>Sladna</t>
  </si>
  <si>
    <t>27.11</t>
  </si>
  <si>
    <t>Proizvodnja elektromotora, generatora i transformatora</t>
  </si>
  <si>
    <t>Sovići</t>
  </si>
  <si>
    <t>27.12</t>
  </si>
  <si>
    <t>Proizvodnja uređaja za distribuciju i kontrolu električne energije</t>
  </si>
  <si>
    <t>27.20</t>
  </si>
  <si>
    <t>Proizvodnja baterija i akumulatora</t>
  </si>
  <si>
    <t>27.31</t>
  </si>
  <si>
    <t>Proizvodnja kablova od optičkih vlakana</t>
  </si>
  <si>
    <t>Stari Majdan</t>
  </si>
  <si>
    <t>27.32</t>
  </si>
  <si>
    <t>Proizvodnja ostalih elektroničkih i električnih žica i kablova</t>
  </si>
  <si>
    <t>Stari Vitez</t>
  </si>
  <si>
    <t>27.33</t>
  </si>
  <si>
    <t>Proizvodnja elektroinstalacijskog materijala</t>
  </si>
  <si>
    <t>Stijena</t>
  </si>
  <si>
    <t>27.40</t>
  </si>
  <si>
    <t>Proizvodnja električne opreme za rasvjetu</t>
  </si>
  <si>
    <t>Stjepan Polje</t>
  </si>
  <si>
    <t>27.51</t>
  </si>
  <si>
    <t>Proizvodnja električnih aparata za domaćinstvo</t>
  </si>
  <si>
    <t>27.52</t>
  </si>
  <si>
    <t>Proizvodnja neelektričnih aparata za domaćinstvo</t>
  </si>
  <si>
    <t>Stranjani</t>
  </si>
  <si>
    <t>27.90</t>
  </si>
  <si>
    <t>Proizvodnja ostale električne opreme</t>
  </si>
  <si>
    <t>Studenci</t>
  </si>
  <si>
    <t>28.11</t>
  </si>
  <si>
    <t>Proizvodnja motora i turbina, osim motora za avione i motorna vozila</t>
  </si>
  <si>
    <t>Stupari</t>
  </si>
  <si>
    <t>28.12</t>
  </si>
  <si>
    <t>Proizvodnja hidrauličnih pogonskih uređaja</t>
  </si>
  <si>
    <t>Šerići</t>
  </si>
  <si>
    <t>28.13</t>
  </si>
  <si>
    <t>Proizvodnja ostalih pumpi i kompresora</t>
  </si>
  <si>
    <t>Šibošnica</t>
  </si>
  <si>
    <t>28.14</t>
  </si>
  <si>
    <t>Proizvodnja ostalih slavina i ventila</t>
  </si>
  <si>
    <t>28.15</t>
  </si>
  <si>
    <t>Proizvodnja ležajeva, prijenosnika te prijenosnih i pogonskih elemenata</t>
  </si>
  <si>
    <t>Špionica</t>
  </si>
  <si>
    <t>28.21</t>
  </si>
  <si>
    <t>Proizvodnja peći, ložišta i plamenika</t>
  </si>
  <si>
    <t>Šturlić</t>
  </si>
  <si>
    <t>28.22</t>
  </si>
  <si>
    <t>Proizvodnja uređaja za dizanje i prenošenje</t>
  </si>
  <si>
    <t>Šujica</t>
  </si>
  <si>
    <t>28.23</t>
  </si>
  <si>
    <t>Proizvodnja kancelarijskih mašina i opreme (osim proizvodnje računara i periferne opreme)</t>
  </si>
  <si>
    <t>Šumatac</t>
  </si>
  <si>
    <t>28.24</t>
  </si>
  <si>
    <t>Proizvodnja ručnih prenosivih alata s vlastitim pogonom</t>
  </si>
  <si>
    <t>Tarčin</t>
  </si>
  <si>
    <t>28.25</t>
  </si>
  <si>
    <t>Proizvodnja rashladne i ventilacijske opreme, osim za domaćinstvo</t>
  </si>
  <si>
    <t>28.29</t>
  </si>
  <si>
    <t>Proizvodnja ostalih mašina za opće namjene, d. n.</t>
  </si>
  <si>
    <t>28.30</t>
  </si>
  <si>
    <t>Proizvodnja mašina za poljoprivredu i šumarstvo</t>
  </si>
  <si>
    <t>Tešanjka</t>
  </si>
  <si>
    <t>28.41</t>
  </si>
  <si>
    <t>Proizvodnja mašina za obradu metala</t>
  </si>
  <si>
    <t>Tihaljina</t>
  </si>
  <si>
    <t>28.49</t>
  </si>
  <si>
    <t>Proizvodnja ostalih alatnih mašina</t>
  </si>
  <si>
    <t>Tinja</t>
  </si>
  <si>
    <t>28.91</t>
  </si>
  <si>
    <t>Proizvodnja mašina za metalurgiju</t>
  </si>
  <si>
    <t>Todorovo</t>
  </si>
  <si>
    <t>28.92</t>
  </si>
  <si>
    <t>Proizvodnja mašina za rudnike, kamenolome i građevinarstvo</t>
  </si>
  <si>
    <t>Tojšići</t>
  </si>
  <si>
    <t>28.93</t>
  </si>
  <si>
    <t>Proizvodnja mašina za industriju hrane, pića i duhana</t>
  </si>
  <si>
    <t>Tolisa</t>
  </si>
  <si>
    <t>28.94</t>
  </si>
  <si>
    <t>Proizvodnja mašina za industriju tekstila, odjeće i kože</t>
  </si>
  <si>
    <t>28.95</t>
  </si>
  <si>
    <t>Proizvodnja mašina za industriju papira i kartona</t>
  </si>
  <si>
    <t>Torlakovac</t>
  </si>
  <si>
    <t>28.96</t>
  </si>
  <si>
    <t>Proizvodnja mašina za plastiku i gumu</t>
  </si>
  <si>
    <t>28.99</t>
  </si>
  <si>
    <t>Proizvodnja ostalih mašina za posebne namjene, d. n.</t>
  </si>
  <si>
    <t>Trebinja</t>
  </si>
  <si>
    <t>29.10</t>
  </si>
  <si>
    <t>Proizvodnja motornih vozila</t>
  </si>
  <si>
    <t>Tržačka Raštela</t>
  </si>
  <si>
    <t>29.20</t>
  </si>
  <si>
    <t>Proizvodnja karoserija za motorna vozila; proizvodnja prikolica i poluprikolica</t>
  </si>
  <si>
    <t>Turbe</t>
  </si>
  <si>
    <t>29.31</t>
  </si>
  <si>
    <t>Proizvodnja električne i elektroničke opreme za motorna vozila</t>
  </si>
  <si>
    <t>Turija</t>
  </si>
  <si>
    <t>29.32</t>
  </si>
  <si>
    <t>Proizvodnja ostalih dijelova i pribora za motorna vozila</t>
  </si>
  <si>
    <t>30.11</t>
  </si>
  <si>
    <t>Gradnja brodova i plovećih objekata</t>
  </si>
  <si>
    <t>30.12</t>
  </si>
  <si>
    <t>Gradnja čamaca za razonodu i sportskih čamaca</t>
  </si>
  <si>
    <t>Ustikolina</t>
  </si>
  <si>
    <t>30.20</t>
  </si>
  <si>
    <t>Proizvodnja željezničkih lokomotiva i tračničkih vozila</t>
  </si>
  <si>
    <t>Uzdol</t>
  </si>
  <si>
    <t>30.30</t>
  </si>
  <si>
    <t>Proizvodnja aviona i svemirskih letjelica te srodnih prijevoznih sredstava i opreme</t>
  </si>
  <si>
    <t>30.40</t>
  </si>
  <si>
    <t>Proizvodnja vojnih borbenih vozila</t>
  </si>
  <si>
    <t>Vareš Majdan</t>
  </si>
  <si>
    <t>30.91</t>
  </si>
  <si>
    <t>Proizvodnja motocikala</t>
  </si>
  <si>
    <t>Varoška Rijeka</t>
  </si>
  <si>
    <t>30.92</t>
  </si>
  <si>
    <t>Proizvodnja bicikala i invalidskih kolica</t>
  </si>
  <si>
    <t>Velika Gata</t>
  </si>
  <si>
    <t>30.99</t>
  </si>
  <si>
    <t>Proizvodnja ostalih prijevoznih sredstava, d. n.</t>
  </si>
  <si>
    <t>31.01</t>
  </si>
  <si>
    <t>Proizvodnja namještaja za poslovne i prodajne prostore</t>
  </si>
  <si>
    <t>Vesela</t>
  </si>
  <si>
    <t>31.02</t>
  </si>
  <si>
    <t>Proizvodnja kuhinjskog namještaja</t>
  </si>
  <si>
    <t>Vidoši</t>
  </si>
  <si>
    <t>31.03</t>
  </si>
  <si>
    <t>Proizvodnja madraca</t>
  </si>
  <si>
    <t>Vidovice</t>
  </si>
  <si>
    <t>31.09</t>
  </si>
  <si>
    <t>Proizvodnja ostalog namještaja</t>
  </si>
  <si>
    <t>Vinac</t>
  </si>
  <si>
    <t>32.11</t>
  </si>
  <si>
    <t>Proizvodnja kovanog novca</t>
  </si>
  <si>
    <t>Vir</t>
  </si>
  <si>
    <t>32.12</t>
  </si>
  <si>
    <t>Proizvodnja nakita i srodnih proizvoda</t>
  </si>
  <si>
    <t>32.13</t>
  </si>
  <si>
    <t>Proizvodnja imitacije nakita (bižuterije) i srodnih proizvoda</t>
  </si>
  <si>
    <t>Višići</t>
  </si>
  <si>
    <t>32.20</t>
  </si>
  <si>
    <t>Proizvodnja muzičkih instrumenata</t>
  </si>
  <si>
    <t>32.30</t>
  </si>
  <si>
    <t>Proizvodnja sportske opreme</t>
  </si>
  <si>
    <t>Vitina</t>
  </si>
  <si>
    <t>32.40</t>
  </si>
  <si>
    <t>Proizvodnja igara i igračaka</t>
  </si>
  <si>
    <t>Vitkovići</t>
  </si>
  <si>
    <t>32.50</t>
  </si>
  <si>
    <t>Proizvodnja medicinskih i stomatoloških instrumenata i pribora</t>
  </si>
  <si>
    <t>32.91</t>
  </si>
  <si>
    <t>Proizvodnja metli i četaka</t>
  </si>
  <si>
    <t>Vozuća</t>
  </si>
  <si>
    <t>32.99</t>
  </si>
  <si>
    <t>Ostala prerađivačka industrija, d. n.</t>
  </si>
  <si>
    <t>Vrapčići</t>
  </si>
  <si>
    <t>33.11</t>
  </si>
  <si>
    <t>Popravak proizvoda od metala</t>
  </si>
  <si>
    <t>Vrhpolje</t>
  </si>
  <si>
    <t>33.12</t>
  </si>
  <si>
    <t>Popravak mašina</t>
  </si>
  <si>
    <t>Vrnograč</t>
  </si>
  <si>
    <t>33.13</t>
  </si>
  <si>
    <t>Popravak elektroničke i optičke opreme</t>
  </si>
  <si>
    <t>Vrsta</t>
  </si>
  <si>
    <t>33.14</t>
  </si>
  <si>
    <t>Popravak električne opreme</t>
  </si>
  <si>
    <t>Vučkovci</t>
  </si>
  <si>
    <t>33.15</t>
  </si>
  <si>
    <t>Popravak i održavanje brodova i čamaca</t>
  </si>
  <si>
    <t>33.16</t>
  </si>
  <si>
    <t>Popravak i održavanje aviona i svemirskih letjelica</t>
  </si>
  <si>
    <t>Zborište</t>
  </si>
  <si>
    <t>33.17</t>
  </si>
  <si>
    <t>Popravak i održavanje ostalih prijevoznih sredstava</t>
  </si>
  <si>
    <t>Zelinja</t>
  </si>
  <si>
    <t>33.19</t>
  </si>
  <si>
    <t>Popravak ostale opreme</t>
  </si>
  <si>
    <t>33.20</t>
  </si>
  <si>
    <t>Instaliranje industrijskih mašina i opreme</t>
  </si>
  <si>
    <t>Željezno Polje</t>
  </si>
  <si>
    <t>35.11</t>
  </si>
  <si>
    <t>Proizvodnja električne energije</t>
  </si>
  <si>
    <t>35.12</t>
  </si>
  <si>
    <t>Prijenos električne energije</t>
  </si>
  <si>
    <t>35.13</t>
  </si>
  <si>
    <t>Distribucija električne energije</t>
  </si>
  <si>
    <t>Župča</t>
  </si>
  <si>
    <t>35.14</t>
  </si>
  <si>
    <t>Trgovina električnom energijom</t>
  </si>
  <si>
    <t>35.21</t>
  </si>
  <si>
    <t>Proizvodnja plina</t>
  </si>
  <si>
    <t>35.22</t>
  </si>
  <si>
    <t>Distribucija plinovitih goriva distribucijskom mrežom</t>
  </si>
  <si>
    <t>35.23</t>
  </si>
  <si>
    <t>Trgovina plinom distribucijskom mrežom</t>
  </si>
  <si>
    <t>35.30</t>
  </si>
  <si>
    <t>Proizvodnja i snabdijevanje parom i klimatizacija</t>
  </si>
  <si>
    <t>36.00</t>
  </si>
  <si>
    <t>Sakupljanje, pročišćavanje i snabdijevanje vodom</t>
  </si>
  <si>
    <t>37.00</t>
  </si>
  <si>
    <t>Uklanjanje otpadnih voda</t>
  </si>
  <si>
    <t>38.11</t>
  </si>
  <si>
    <t>Sakupljanje neopasnog otpada</t>
  </si>
  <si>
    <t>38.12</t>
  </si>
  <si>
    <t>Sakupljanje opasnog otpada</t>
  </si>
  <si>
    <t>38.21</t>
  </si>
  <si>
    <t>Obrada i zbrinjavanje neopasnog otpada</t>
  </si>
  <si>
    <t>38.22</t>
  </si>
  <si>
    <t>Obrada i zbrinjavanje opasnog otpada</t>
  </si>
  <si>
    <t>38.31</t>
  </si>
  <si>
    <t>Rastavljanje olupina</t>
  </si>
  <si>
    <t>38.32</t>
  </si>
  <si>
    <t>Reciklaža posebno izdvojenih materijala</t>
  </si>
  <si>
    <t>39.00</t>
  </si>
  <si>
    <t>Djelatnosti sanacije okoliša te ostale djelatnosti upravljanja otpadom</t>
  </si>
  <si>
    <t>41.10</t>
  </si>
  <si>
    <t>Organizacija izvođenja građevinskih projekata</t>
  </si>
  <si>
    <t>41.20</t>
  </si>
  <si>
    <t>Gradnja stambenih i nestambenih zgrada</t>
  </si>
  <si>
    <t>42.11</t>
  </si>
  <si>
    <t>Gradnja cesta i autocesta</t>
  </si>
  <si>
    <t>42.12</t>
  </si>
  <si>
    <t>Gradnja željezničkih pruga i podzemnih željeznica</t>
  </si>
  <si>
    <t>42.13</t>
  </si>
  <si>
    <t>Gradnja mostova i tunela</t>
  </si>
  <si>
    <t>42.21</t>
  </si>
  <si>
    <t>Gradnja cjevovoda za tečnosti i plinove</t>
  </si>
  <si>
    <t>42.22</t>
  </si>
  <si>
    <t>Gradnja vodova za električnu struju i telekomunikacije</t>
  </si>
  <si>
    <t>42.91</t>
  </si>
  <si>
    <t>Gradnja hidrograđevinskih objekata</t>
  </si>
  <si>
    <t>42.99</t>
  </si>
  <si>
    <t>Gradnja ostalih građevina niskogradnje, d. n.</t>
  </si>
  <si>
    <t>43.11</t>
  </si>
  <si>
    <t>Uklanjanje građevina</t>
  </si>
  <si>
    <t>43.12</t>
  </si>
  <si>
    <t>Pripremni radovi na gradilištu</t>
  </si>
  <si>
    <t>43.13</t>
  </si>
  <si>
    <t>Ispitivanje terena za gradnju bušenjem i sondiranjem</t>
  </si>
  <si>
    <t>43.21</t>
  </si>
  <si>
    <t>Elektroinstalacijski radovi</t>
  </si>
  <si>
    <t>43.22</t>
  </si>
  <si>
    <t>Uvođenje instalacija vodovoda, kanalizacije i plina i instalacija za grijanje i klimatizaciju</t>
  </si>
  <si>
    <t>43.29</t>
  </si>
  <si>
    <t>Ostali građevinski instalacijski radovi</t>
  </si>
  <si>
    <t>43.31</t>
  </si>
  <si>
    <t>Fasadni i štukaturski radovi</t>
  </si>
  <si>
    <t>43.32</t>
  </si>
  <si>
    <t>Ugradnja stolarije</t>
  </si>
  <si>
    <t>43.33</t>
  </si>
  <si>
    <t>Postavljanje podnih i zidnih obloga</t>
  </si>
  <si>
    <t>43.34</t>
  </si>
  <si>
    <t>Bojenje i staklarski radovi</t>
  </si>
  <si>
    <t>43.39</t>
  </si>
  <si>
    <t>Ostali završni građevinski radovi</t>
  </si>
  <si>
    <t>43.91</t>
  </si>
  <si>
    <t>Podizanje krovnih konstrukcija i pokrivanje krovova</t>
  </si>
  <si>
    <t>43.99</t>
  </si>
  <si>
    <t>Ostale specijalizirane građevinske djelatnosti, d. n.</t>
  </si>
  <si>
    <t>45.11</t>
  </si>
  <si>
    <t>Trgovina automobilima i motornim vozilima lake kategorije</t>
  </si>
  <si>
    <t>45.19</t>
  </si>
  <si>
    <t>Trgovina ostalim motornim vozilima</t>
  </si>
  <si>
    <t>45.20</t>
  </si>
  <si>
    <t>Održavanje i popravak motornih vozila</t>
  </si>
  <si>
    <t>45.31</t>
  </si>
  <si>
    <t>Trgovina na veliko dijelovima i priborom za motorna vozila</t>
  </si>
  <si>
    <t>45.32</t>
  </si>
  <si>
    <t>Trgovina na malo dijelovima i priborom za motorna vozila</t>
  </si>
  <si>
    <t>45.40</t>
  </si>
  <si>
    <t>Trgovina motociklima, dijelovima i priborom za motocikle te održavanje i popravak motocikala</t>
  </si>
  <si>
    <t>46.11</t>
  </si>
  <si>
    <t>Posredovanje u trgovini poljoprivrednim sirovinama, živim životinjama, tekstilnim sirovinama i poluproizvodima</t>
  </si>
  <si>
    <t>46.12</t>
  </si>
  <si>
    <t>Posredovanje u trgovini gorivima, rudama, metalima i industrijskim hemikalijama</t>
  </si>
  <si>
    <t>46.13</t>
  </si>
  <si>
    <t>Posredovanje u trgovini drvenom građom i građevinskim materijalom</t>
  </si>
  <si>
    <t>46.14</t>
  </si>
  <si>
    <t>Posredovanje u trgovini mašinima, industrijskom opremom, brodovima i avionima</t>
  </si>
  <si>
    <t>46.15</t>
  </si>
  <si>
    <t>Posredovanje u trgovini namještajem, proizvodima za domaćinstvo i željeznom robom</t>
  </si>
  <si>
    <t>46.16</t>
  </si>
  <si>
    <t>Posredovanje u trgovini tekstilom, odjećom, krznom, obućom i kožnim proizvodima</t>
  </si>
  <si>
    <t>46.17</t>
  </si>
  <si>
    <t>Posredovanje u trgovini hranom, pićima i duhanom</t>
  </si>
  <si>
    <t>46.18</t>
  </si>
  <si>
    <t>Posredovanje u trgovini specijaliziranoj za određene proizvode ili grupe ostalih proizvoda</t>
  </si>
  <si>
    <t>46.19</t>
  </si>
  <si>
    <t>Posredovanje u trgovini raznovrsnim proizvodima</t>
  </si>
  <si>
    <t>46.21</t>
  </si>
  <si>
    <t>Trgovina na veliko žitaricama, sirovim duhanom, sjemenjem i hranom za životinje</t>
  </si>
  <si>
    <t>46.22</t>
  </si>
  <si>
    <t>Trgovina na veliko cvijećem i sadnicama</t>
  </si>
  <si>
    <t>46.23</t>
  </si>
  <si>
    <t>Trgovina na veliko živim životinjama</t>
  </si>
  <si>
    <t>46.24</t>
  </si>
  <si>
    <t>Trgovina na veliko sirovim, štavljenim i dovršenim kožama</t>
  </si>
  <si>
    <t>46.31</t>
  </si>
  <si>
    <t>Trgovina na veliko voćem i povrćem</t>
  </si>
  <si>
    <t>46.32</t>
  </si>
  <si>
    <t>Trgovina na veliko mesom i mesnim proizvodima</t>
  </si>
  <si>
    <t>46.33</t>
  </si>
  <si>
    <t>Trgovina na veliko mlijekom, mliječnim proizvodima, jajima, jestivim uljima i mastima</t>
  </si>
  <si>
    <t>46.34</t>
  </si>
  <si>
    <t>Trgovina na veliko pićima</t>
  </si>
  <si>
    <t>46.35</t>
  </si>
  <si>
    <t>Trgovina na veliko duhanskim proizvodima</t>
  </si>
  <si>
    <t>46.36</t>
  </si>
  <si>
    <t>Trgovina na veliko šećerom, čokoladom i slatkišima</t>
  </si>
  <si>
    <t>46.37</t>
  </si>
  <si>
    <t>Trgovina na veliko kafom, čajem, kakaom i začinima</t>
  </si>
  <si>
    <t>46.38</t>
  </si>
  <si>
    <t>Trgovina na veliko ostalom hranom, uključujući ribe, ljuskare i mekušce</t>
  </si>
  <si>
    <t>46.39</t>
  </si>
  <si>
    <t>Nespecijalizirana trgovina na veliko hranom, pićima i duhanskim proizvodima</t>
  </si>
  <si>
    <t>46.41</t>
  </si>
  <si>
    <t>Trgovina na veliko tekstilom</t>
  </si>
  <si>
    <t>46.42</t>
  </si>
  <si>
    <t>Trgovina na veliko odjećom i obućom</t>
  </si>
  <si>
    <t>46.43</t>
  </si>
  <si>
    <t>Trgovina na veliko električnim aparatima za domaćinstvo</t>
  </si>
  <si>
    <t>46.44</t>
  </si>
  <si>
    <t>Trgovina na veliko porculanom, proizvodima od stakla i sredstvima za čišćenje</t>
  </si>
  <si>
    <t>46.45</t>
  </si>
  <si>
    <t>Trgovina na veliko parfemima i kozmetikom</t>
  </si>
  <si>
    <t>46.46</t>
  </si>
  <si>
    <t>Trgovina na veliko farmaceutskim proizvodima</t>
  </si>
  <si>
    <t>46.47</t>
  </si>
  <si>
    <t>Trgovina na veliko namještajem, tepisima i opremom za rasvjetu</t>
  </si>
  <si>
    <t>46.48</t>
  </si>
  <si>
    <t>Trgovina na veliko satovima i nakitom</t>
  </si>
  <si>
    <t>46.49</t>
  </si>
  <si>
    <t>Trgovina na veliko ostalim proizvodima za domaćinstvo</t>
  </si>
  <si>
    <t>46.51</t>
  </si>
  <si>
    <t>Trgovina na veliko računarima, perifernom opremom i softverom</t>
  </si>
  <si>
    <t>46.52</t>
  </si>
  <si>
    <t>Trgovina na veliko elektroničkim i telekomunikacijskim dijelovima i opremom</t>
  </si>
  <si>
    <t>46.61</t>
  </si>
  <si>
    <t>Trgovina na veliko poljoprivrednim mašinima, opremom i priborom</t>
  </si>
  <si>
    <t>46.62</t>
  </si>
  <si>
    <t>Trgovina na veliko alatnim mašinima</t>
  </si>
  <si>
    <t>46.63</t>
  </si>
  <si>
    <t>Trgovina na veliko mašinima za rudarstvo i građevinarstvo</t>
  </si>
  <si>
    <t>46.64</t>
  </si>
  <si>
    <t>Trgovina na veliko mašinima za tekstilnu industriju te mašinima za šivanje i pletenje</t>
  </si>
  <si>
    <t>46.65</t>
  </si>
  <si>
    <t>Trgovina na veliko kancelarijskim namještajem</t>
  </si>
  <si>
    <t>46.66</t>
  </si>
  <si>
    <t>Trgovina na veliko ostalim kancelarijskim mašinima i opremom</t>
  </si>
  <si>
    <t>46.69</t>
  </si>
  <si>
    <t>Trgovina na veliko ostalim mašinima i opremom</t>
  </si>
  <si>
    <t>46.71</t>
  </si>
  <si>
    <t>Trgovina na veliko krutim, tečnim i plinovitim gorivima i srodnim proizvodima</t>
  </si>
  <si>
    <t>46.72</t>
  </si>
  <si>
    <t>Trgovina na veliko metalima i metalnim rudama</t>
  </si>
  <si>
    <t>46.73</t>
  </si>
  <si>
    <t>Trgovina na veliko drvom, građevinskim materijalom i sanitarnom opremom</t>
  </si>
  <si>
    <t>46.74</t>
  </si>
  <si>
    <t>Trgovina na veliko metalnom robom, instalacijskim materijalom, uređajima i opremom za vodovod i grijanje</t>
  </si>
  <si>
    <t>46.75</t>
  </si>
  <si>
    <t>Trgovina na veliko hemijskim proizvodima</t>
  </si>
  <si>
    <t>46.76</t>
  </si>
  <si>
    <t>Trgovina na veliko ostalim poluproizvodima</t>
  </si>
  <si>
    <t>46.77</t>
  </si>
  <si>
    <t>Trgovina na veliko ostacima i otpacima</t>
  </si>
  <si>
    <t>46.90</t>
  </si>
  <si>
    <t>Nespecijalizirana trgovina na veliko</t>
  </si>
  <si>
    <t>47.11</t>
  </si>
  <si>
    <t>Trgovina na malo u nespecijaliziranim prodavnicama pretežno hranom, pićima i duhanskim proizvodima</t>
  </si>
  <si>
    <t>47.19</t>
  </si>
  <si>
    <t>Ostala trgovina na malo u nespecijaliziranim prodavnicama</t>
  </si>
  <si>
    <t>47.21</t>
  </si>
  <si>
    <t>Trgovina na malo voćem i povrćem u specijaliziranim prodavnicama</t>
  </si>
  <si>
    <t>47.22</t>
  </si>
  <si>
    <t>Trgovina na malo mesom i mesnim proizvodima u specijaliziranim prodavnicama</t>
  </si>
  <si>
    <t>47.23</t>
  </si>
  <si>
    <t>Trgovina na malo ribama, ljuskarima i mekušcima u specijaliziranim prodavnicama</t>
  </si>
  <si>
    <t>47.24</t>
  </si>
  <si>
    <t>Trgovina na malo hljebom, proizvodima od brašna, kolačima i slatkišima u specijaliziranim prodavnicama</t>
  </si>
  <si>
    <t>47.25</t>
  </si>
  <si>
    <t>Trgovina na malo pićima u specijaliziranim prodavnicama</t>
  </si>
  <si>
    <t>47.26</t>
  </si>
  <si>
    <t>Trgovina na malo duhanskim proizvodima u specijaliziranim prodavnicama</t>
  </si>
  <si>
    <t>47.29</t>
  </si>
  <si>
    <t>Ostala trgovina na malo prehrambenim proizvodima u specijaliziranim prodavnicama</t>
  </si>
  <si>
    <t>47.30</t>
  </si>
  <si>
    <t>Trgovina na malo motornim gorivima u specijaliziranim prodavnicama</t>
  </si>
  <si>
    <t>47.41</t>
  </si>
  <si>
    <t>Trgovina na malo računarima, perifernim jedinicama i softverom u specijaliziranim prodavnicama</t>
  </si>
  <si>
    <t>47.42</t>
  </si>
  <si>
    <t>Trgovina na malo telekomunikacijskom opremom u specijaliziranim prodavnicama</t>
  </si>
  <si>
    <t>47.43</t>
  </si>
  <si>
    <t>Trgovina na malo audio i videoopremom u specijaliziranim prodavnicama</t>
  </si>
  <si>
    <t>47.51</t>
  </si>
  <si>
    <t>Trgovina na malo tekstilom u specijaliziranim prodavnicama</t>
  </si>
  <si>
    <t>47.52</t>
  </si>
  <si>
    <t>Trgovina na malo metalnom robom, bojama i staklom u specijaliziranim prodavnicama</t>
  </si>
  <si>
    <t>47.53</t>
  </si>
  <si>
    <t>Trgovina na malo tepisima i prostiračima za pod, zidnim i podnim oblogama u specijaliziranim prodavnicama</t>
  </si>
  <si>
    <t>47.54</t>
  </si>
  <si>
    <t>Trgovina na malo električnim aparatima za domaćinstvo u specijaliziranim prodavnicama</t>
  </si>
  <si>
    <t>47.59</t>
  </si>
  <si>
    <t>Trgovina na malo namještajem, opremom za rasvjetu i ostalim proizvodima za domaćinstvo u specijaliziranim prodavnicama</t>
  </si>
  <si>
    <t>47.61</t>
  </si>
  <si>
    <t>Trgovina na malo knjigama u specijaliziranim prodavnicama</t>
  </si>
  <si>
    <t>47.62</t>
  </si>
  <si>
    <t>Trgovina na malo novinama, papirnom robom i pisaćim priborom u specijaliziranim prodavnicama</t>
  </si>
  <si>
    <t>47.63</t>
  </si>
  <si>
    <t>Trgovina na malo muzičkim i videozapisima u specijaliziranim prodavnicama</t>
  </si>
  <si>
    <t>47.64</t>
  </si>
  <si>
    <t>Trgovina na malo sportskom opremom u specijaliziranim prodavnicama</t>
  </si>
  <si>
    <t>47.65</t>
  </si>
  <si>
    <t>Trgovina na malo igrama i igračkama u specijaliziranim prodavnicama</t>
  </si>
  <si>
    <t>47.71</t>
  </si>
  <si>
    <t>Trgovina na malo odjećom u specijaliziranim prodavnicama</t>
  </si>
  <si>
    <t>47.72</t>
  </si>
  <si>
    <t>Trgovina na malo obućom i proizvodima od kože u specijaliziranim prodavnicama</t>
  </si>
  <si>
    <t>47.73</t>
  </si>
  <si>
    <t>Apoteke</t>
  </si>
  <si>
    <t>47.74</t>
  </si>
  <si>
    <t>Trgovina na malo medicinskim preparatima i ortopedskim pomagalima u specijaliziranim prodavnicama</t>
  </si>
  <si>
    <t>47.75</t>
  </si>
  <si>
    <t>Trgovina na malo kozmetičkim i toaletnim proizvodima u specijaliziranim prodavnicama</t>
  </si>
  <si>
    <t>47.76</t>
  </si>
  <si>
    <t>Trgovina na malo cvijećem, sadnicama, sjemenjem, gnojivom, kućnim ljubimcima i hranom za kućne ljubimce u specijaliziranim prodavnicama</t>
  </si>
  <si>
    <t>47.77</t>
  </si>
  <si>
    <t>Trgovina na malo satovima i nakitom u specijaliziranim prodavnicama</t>
  </si>
  <si>
    <t>47.78</t>
  </si>
  <si>
    <t>Ostala trgovina na malo novom robom u specijaliziranim prodavnicama</t>
  </si>
  <si>
    <t>47.79</t>
  </si>
  <si>
    <t>Trgovina na malo rabljenom robom u specijaliziranim prodavnicama</t>
  </si>
  <si>
    <t>47.81</t>
  </si>
  <si>
    <t>Trgovina na malo hranom, pićima i duhanskim proizvodima na štandovima i tržnicama</t>
  </si>
  <si>
    <t>47.82</t>
  </si>
  <si>
    <t>Trgovina na malo tekstilom, odjećom i obućom na štandovima i tržnicama</t>
  </si>
  <si>
    <t>47.89</t>
  </si>
  <si>
    <t>Trgovina na malo ostalom robom na štandovima i tržnicama</t>
  </si>
  <si>
    <t>47.91</t>
  </si>
  <si>
    <t>Trgovina na malo putem pošte ili interneta</t>
  </si>
  <si>
    <t>47.99</t>
  </si>
  <si>
    <t>Ostala trgovina na malo izvan prodavnica, štandova i tržnica</t>
  </si>
  <si>
    <t>49.10</t>
  </si>
  <si>
    <t>Željeznički prijevoz putnika, međugradski</t>
  </si>
  <si>
    <t>49.20</t>
  </si>
  <si>
    <t>Željeznički prijevoz robe</t>
  </si>
  <si>
    <t>49.31</t>
  </si>
  <si>
    <t>Gradski i prigradski kopneni prijevoz putnika</t>
  </si>
  <si>
    <t>49.32</t>
  </si>
  <si>
    <t>Taksi služba</t>
  </si>
  <si>
    <t>49.39</t>
  </si>
  <si>
    <t>Ostali kopneni prijevoz putnika, d. n.</t>
  </si>
  <si>
    <t>49.41</t>
  </si>
  <si>
    <t>Cestovni prijevoz robe</t>
  </si>
  <si>
    <t>49.42</t>
  </si>
  <si>
    <t>Usluge preseljenja</t>
  </si>
  <si>
    <t>49.50</t>
  </si>
  <si>
    <t>Cjevovodni transport</t>
  </si>
  <si>
    <t>50.10</t>
  </si>
  <si>
    <t>Pomorski i priobalni prijevoz putnika</t>
  </si>
  <si>
    <t>50.20</t>
  </si>
  <si>
    <t>Pomorski i priobalni prijevoz robe</t>
  </si>
  <si>
    <t>50.30</t>
  </si>
  <si>
    <t>Prijevoz putnika unutrašnjim vodenim putevima</t>
  </si>
  <si>
    <t>50.40</t>
  </si>
  <si>
    <t>Prijevoz robe unutrašnjim vodenim putevima</t>
  </si>
  <si>
    <t>51.10</t>
  </si>
  <si>
    <t>Zračni prijevoz putnika</t>
  </si>
  <si>
    <t>51.21</t>
  </si>
  <si>
    <t>Zračni prijevoz robe</t>
  </si>
  <si>
    <t>51.22</t>
  </si>
  <si>
    <t>Svemirski prijevoz</t>
  </si>
  <si>
    <t>52.10</t>
  </si>
  <si>
    <t>Skladištenje robe</t>
  </si>
  <si>
    <t>52.21</t>
  </si>
  <si>
    <t>Uslužne djelatnosti u vezi s kopnenim prijevozom</t>
  </si>
  <si>
    <t>52.22</t>
  </si>
  <si>
    <t>Uslužne djelatnosti u vezi s vodenim prijevozom</t>
  </si>
  <si>
    <t>52.23</t>
  </si>
  <si>
    <t>Uslužne djelatnosti u vezi sa zračnim prijevozom</t>
  </si>
  <si>
    <t>52.24</t>
  </si>
  <si>
    <t>Pretovar tereta</t>
  </si>
  <si>
    <t>52.29</t>
  </si>
  <si>
    <t>Ostale pomoćne djelatnosti u prijevozu</t>
  </si>
  <si>
    <t>53.10</t>
  </si>
  <si>
    <t>Djelatnosti pružanja univerzalnih poštanskih usluga</t>
  </si>
  <si>
    <t>53.20</t>
  </si>
  <si>
    <t>Djelatnosti pružanja ostalih poštanskih i kurirskih usluga</t>
  </si>
  <si>
    <t>55.10</t>
  </si>
  <si>
    <t>Hoteli i sličan smještaj</t>
  </si>
  <si>
    <t>55.20</t>
  </si>
  <si>
    <t>Odmarališta i slični objekti za kraći odmor</t>
  </si>
  <si>
    <t>55.30</t>
  </si>
  <si>
    <t>Kampovi i prostori za kampiranje</t>
  </si>
  <si>
    <t>55.90</t>
  </si>
  <si>
    <t>Ostali smještaj</t>
  </si>
  <si>
    <t>56.10</t>
  </si>
  <si>
    <t>Djelatnosti restorana i ostalih objekata za pripremu i usluživanje hrane</t>
  </si>
  <si>
    <t>56.21</t>
  </si>
  <si>
    <t>Djelatnosti keteringa</t>
  </si>
  <si>
    <t>56.29</t>
  </si>
  <si>
    <t>Ostale djelatnosti pripreme i usluživanja hrane</t>
  </si>
  <si>
    <t>56.30</t>
  </si>
  <si>
    <t>Djelatnosti pripreme i usluživanja pića</t>
  </si>
  <si>
    <t>58.11</t>
  </si>
  <si>
    <t>Izdavanje knjiga</t>
  </si>
  <si>
    <t>58.12</t>
  </si>
  <si>
    <t>Izdavanje imenika i popisa korisničkih adresa</t>
  </si>
  <si>
    <t>58.13</t>
  </si>
  <si>
    <t>Izdavanje novina</t>
  </si>
  <si>
    <t>58.14</t>
  </si>
  <si>
    <t>Izdavanje časopisa i periodičnih publikacija</t>
  </si>
  <si>
    <t>58.19</t>
  </si>
  <si>
    <t>Ostala izdavačka djelatnost</t>
  </si>
  <si>
    <t>58.21</t>
  </si>
  <si>
    <t>Izdavanje računarskih igara</t>
  </si>
  <si>
    <t>58.29</t>
  </si>
  <si>
    <t>Izdavanje ostalog softvera</t>
  </si>
  <si>
    <t>59.11</t>
  </si>
  <si>
    <t>Proizvodnja filmova, videofilmova i televizijskog programa</t>
  </si>
  <si>
    <t>59.12</t>
  </si>
  <si>
    <t>Djelatnosti koje slijede nakon proizvodnje filmova, videofilmova i televizijskog programa</t>
  </si>
  <si>
    <t>59.13</t>
  </si>
  <si>
    <t>Distribucija filmova, videofilmova i televizijskog programa</t>
  </si>
  <si>
    <t>59.14</t>
  </si>
  <si>
    <t>Djelatnosti prikazivanja filmova</t>
  </si>
  <si>
    <t>59.20</t>
  </si>
  <si>
    <t>Djelatnosti snimanja zvučnih zapisa i izdavanja muzičkih zapisa</t>
  </si>
  <si>
    <t>60.10</t>
  </si>
  <si>
    <t>Emitiranje radijskog programa</t>
  </si>
  <si>
    <t>60.20</t>
  </si>
  <si>
    <t>Emitiranje televizijskog programa</t>
  </si>
  <si>
    <t>61.10</t>
  </si>
  <si>
    <t>Djelatnosti žičane telekomunikacije</t>
  </si>
  <si>
    <t>61.20</t>
  </si>
  <si>
    <t>Djelatnosti bežične telekomunikacije</t>
  </si>
  <si>
    <t>61.30</t>
  </si>
  <si>
    <t>Djelatnosti satelitske telekomunikacije</t>
  </si>
  <si>
    <t>61.90</t>
  </si>
  <si>
    <t>Ostale telekomunikacijske djelatnosti</t>
  </si>
  <si>
    <t>62.01</t>
  </si>
  <si>
    <t>Računarsko programiranje</t>
  </si>
  <si>
    <t>62.02</t>
  </si>
  <si>
    <t>Savjetovanje u vezi s računarima</t>
  </si>
  <si>
    <t>62.03</t>
  </si>
  <si>
    <t>Upravljanje računarskom opremom i sistemom</t>
  </si>
  <si>
    <t>62.09</t>
  </si>
  <si>
    <t>Ostale uslužne djelatnosti u vezi s informacijskom tehnologijom i računarima</t>
  </si>
  <si>
    <t>63.11</t>
  </si>
  <si>
    <t>Obrada podataka, usluge hostinga i djelatnosti u vezi s njima</t>
  </si>
  <si>
    <t>63.12</t>
  </si>
  <si>
    <t>Internetski portali</t>
  </si>
  <si>
    <t>63.91</t>
  </si>
  <si>
    <t>Djelatnosti novinskih agencija</t>
  </si>
  <si>
    <t>63.99</t>
  </si>
  <si>
    <t>Ostale informacijske uslužne djelatnosti, d. n.</t>
  </si>
  <si>
    <t>64.11</t>
  </si>
  <si>
    <t>Djelatnost Centralne banke</t>
  </si>
  <si>
    <t>64.19</t>
  </si>
  <si>
    <t>Ostalo novčarsko posredovanje</t>
  </si>
  <si>
    <t>64.20</t>
  </si>
  <si>
    <t>Djelatnosti finansijskih holding-društava</t>
  </si>
  <si>
    <t>64.30</t>
  </si>
  <si>
    <t>Trustovi, ostali fondovi i slični finansijski subjekti</t>
  </si>
  <si>
    <t>64.91</t>
  </si>
  <si>
    <t>Finansijski zakup (leasing)</t>
  </si>
  <si>
    <t>64.92</t>
  </si>
  <si>
    <t>Ostalo kreditno posredovanje</t>
  </si>
  <si>
    <t>64.99</t>
  </si>
  <si>
    <t>Ostale finansijske uslužne djelatnosti, osim osiguranja i penzijskih fondova, d. n.</t>
  </si>
  <si>
    <t>65.11</t>
  </si>
  <si>
    <t>Životno osiguranje</t>
  </si>
  <si>
    <t>65.12</t>
  </si>
  <si>
    <t>Ostalo osiguranje</t>
  </si>
  <si>
    <t>65.20</t>
  </si>
  <si>
    <t>Reosiguranje</t>
  </si>
  <si>
    <t>65.30</t>
  </si>
  <si>
    <t>Penzijski fondovi</t>
  </si>
  <si>
    <t>66.11</t>
  </si>
  <si>
    <t>Poslovanje finansijskih tržišta</t>
  </si>
  <si>
    <t>66.12</t>
  </si>
  <si>
    <t>Djelatnosti posredovanja u poslovanju vrijednosnim papirima i robnim ugovorima</t>
  </si>
  <si>
    <t>66.19</t>
  </si>
  <si>
    <t>Ostale pomoćne djelatnosti kod finansijskih usluga, osim osiguranja i penzijskih fondova</t>
  </si>
  <si>
    <t>66.21</t>
  </si>
  <si>
    <t>Procjena rizika i štete</t>
  </si>
  <si>
    <t>66.22</t>
  </si>
  <si>
    <t>Djelatnosti agenata i posrednika osiguranja</t>
  </si>
  <si>
    <t>66.29</t>
  </si>
  <si>
    <t>Ostale pomoćne djelatnosti u osiguranju i penzijskim fondovima</t>
  </si>
  <si>
    <t>66.30</t>
  </si>
  <si>
    <t>Djelatnosti upravljanja fondovima</t>
  </si>
  <si>
    <t>68.10</t>
  </si>
  <si>
    <t>Kupovina i prodaja vlastitih nekretnina</t>
  </si>
  <si>
    <t>68.20</t>
  </si>
  <si>
    <t>Iznajmljivanje i upravljanje vlastitim nekretninama ili nekretninama uzetim u zakup (leasing)</t>
  </si>
  <si>
    <t>68.31</t>
  </si>
  <si>
    <t>Agencije za poslovanje nekretninama</t>
  </si>
  <si>
    <t>68.32</t>
  </si>
  <si>
    <t>Upravljanje nekretninama uz naknadu ili na osnovu ugovora</t>
  </si>
  <si>
    <t>69.10</t>
  </si>
  <si>
    <t>Pravne djelatnosti</t>
  </si>
  <si>
    <t>69.20</t>
  </si>
  <si>
    <t>Računovodstvene, knjigovodstvene i revizijske djelatnosti; porezno savjetovanje</t>
  </si>
  <si>
    <t>70.10</t>
  </si>
  <si>
    <t>Upravljačke djelatnosti</t>
  </si>
  <si>
    <t>70.21</t>
  </si>
  <si>
    <t>Odnosi s javnošću i djelatnosti saopćavanja</t>
  </si>
  <si>
    <t>70.22</t>
  </si>
  <si>
    <t>Savjetovanje u vezi s poslovanjem i ostalim upravljanjem</t>
  </si>
  <si>
    <t>71.11</t>
  </si>
  <si>
    <t>Arhitektonske djelatnosti</t>
  </si>
  <si>
    <t>71.12</t>
  </si>
  <si>
    <t>Inžinjerske djelatnosti i s njima povezano tehničko savjetovanje</t>
  </si>
  <si>
    <t>71.20</t>
  </si>
  <si>
    <t>Tehničko ispitivanje i analiza</t>
  </si>
  <si>
    <t>72.11</t>
  </si>
  <si>
    <t>Istraživanje i eksperimentalni razvoj u biotehnologiji</t>
  </si>
  <si>
    <t>72.19</t>
  </si>
  <si>
    <t>Ostalo istraživanje i eksperimentalni razvoj u prirodnim, tehničkim i tehnološkim naukama</t>
  </si>
  <si>
    <t>72.20</t>
  </si>
  <si>
    <t>Istraživanje i eksperimentalni razvoj u društvenim i humanističkim naukama</t>
  </si>
  <si>
    <t>73.11</t>
  </si>
  <si>
    <t>Agencije za promociju (reklamu i propagandu)</t>
  </si>
  <si>
    <t>73.12</t>
  </si>
  <si>
    <t>Oglašavanje putem medija</t>
  </si>
  <si>
    <t>73.20</t>
  </si>
  <si>
    <t>Istraživanje tržišta i ispitivanje javnog mnijenja</t>
  </si>
  <si>
    <t>74.10</t>
  </si>
  <si>
    <t>Specijalizirane dizajnerske djelatnosti</t>
  </si>
  <si>
    <t>74.20</t>
  </si>
  <si>
    <t>Fotografske djelatnosti</t>
  </si>
  <si>
    <t>74.30</t>
  </si>
  <si>
    <t>Prevodilačke djelatnosti i usluge tumača</t>
  </si>
  <si>
    <t>74.90</t>
  </si>
  <si>
    <t>Ostale stručne, naučne i tehničke djelatnosti, d. n.</t>
  </si>
  <si>
    <t>75.00</t>
  </si>
  <si>
    <t>Veterinarske djelatnosti</t>
  </si>
  <si>
    <t>77.11</t>
  </si>
  <si>
    <t>Iznajmljivanje i davanje u zakup (leasing) automobila i motornih vozila lake kategorije</t>
  </si>
  <si>
    <t>77.12</t>
  </si>
  <si>
    <t>Iznajmljivanje i davanje u zakup (leasing) kamiona</t>
  </si>
  <si>
    <t>77.21</t>
  </si>
  <si>
    <t>Iznajmljivanje i davanje u zakup (leasing) opreme za rekreaciju i sport</t>
  </si>
  <si>
    <t>77.22</t>
  </si>
  <si>
    <t>Iznajmljivanje videokaseta i diskova</t>
  </si>
  <si>
    <t>77.29</t>
  </si>
  <si>
    <t>Iznajmljivanje i davanje u zakup (leasing) ostalih predmeta za ličnu upotrebu i domaćinstvo</t>
  </si>
  <si>
    <t>77.31</t>
  </si>
  <si>
    <t>Iznajmljivanje i davanje u zakup (leasing) poljoprivrednih mašina i opreme</t>
  </si>
  <si>
    <t>77.32</t>
  </si>
  <si>
    <t>Iznajmljivanje i davanje u zakup (leasing) mašina i opreme za građevinarstvo</t>
  </si>
  <si>
    <t>77.33</t>
  </si>
  <si>
    <t>Iznajmljivanje i davanje u zakup (leasing) kancelarijskih mašina i opreme (uključujući računare)</t>
  </si>
  <si>
    <t>77.34</t>
  </si>
  <si>
    <t>Iznajmljivanje i davanje u zakup (leasing) plovnih prijevoznih sredstava</t>
  </si>
  <si>
    <t>77.35</t>
  </si>
  <si>
    <t>Iznajmljivanje i davanje u zakup (leasing) zračnih prijevoznih sredstava</t>
  </si>
  <si>
    <t>77.39</t>
  </si>
  <si>
    <t>Iznajmljivanje i davanje u zakup (leasing) ostalih mašina, opreme i materijalnih dobara, d. n.</t>
  </si>
  <si>
    <t>77.40</t>
  </si>
  <si>
    <t>Davanje u zakup (leasing) prava na upotrebu intelektualnog vlasništva i sličnih proizvoda, osim radova koji su zaštićeni autorskim pravima</t>
  </si>
  <si>
    <t>78.10</t>
  </si>
  <si>
    <t>Djelatnosti agencija za zapošljavanje</t>
  </si>
  <si>
    <t>78.20</t>
  </si>
  <si>
    <t>Djelatnosti agencija za privremeno zapošljavanje</t>
  </si>
  <si>
    <t>78.30</t>
  </si>
  <si>
    <t>Ostalo ustupanje ljudskih resursa</t>
  </si>
  <si>
    <t>79.11</t>
  </si>
  <si>
    <t>Djelatnosti putničkih agencija</t>
  </si>
  <si>
    <t>79.12</t>
  </si>
  <si>
    <t>Djelatnosti turoperatora</t>
  </si>
  <si>
    <t>79.90</t>
  </si>
  <si>
    <t>Ostale rezervacijske usluge i djelatnosti u vezi s njima</t>
  </si>
  <si>
    <t>80.10</t>
  </si>
  <si>
    <t>Djelatnosti privatne zaštite</t>
  </si>
  <si>
    <t>80.20</t>
  </si>
  <si>
    <t>Usluge zaštite uz pomoć sigurnosnih sistema</t>
  </si>
  <si>
    <t>80.30</t>
  </si>
  <si>
    <t>Istražne djelatnosti</t>
  </si>
  <si>
    <t>81.10</t>
  </si>
  <si>
    <t>Pomoćne djelatnosti upravljanja zgradama</t>
  </si>
  <si>
    <t>81.21</t>
  </si>
  <si>
    <t>Osnovno čišćenje zgrada</t>
  </si>
  <si>
    <t>81.22</t>
  </si>
  <si>
    <t>Ostale djelatnosti čišćenja zgrada i objekata</t>
  </si>
  <si>
    <t>81.29</t>
  </si>
  <si>
    <t>Ostale djelatnosti čišćenja</t>
  </si>
  <si>
    <t>81.30</t>
  </si>
  <si>
    <t>Uslužne djelatnosti uređenja i održavanja zelenih površina</t>
  </si>
  <si>
    <t>82.11</t>
  </si>
  <si>
    <t>Kombinirane kancelarijske administrativne uslužne djelatnosti</t>
  </si>
  <si>
    <t>82.19</t>
  </si>
  <si>
    <t>Fotokopiranje, priprema dokumenata i ostale specijalizirane kancelarijske pomoćne djelatnosti</t>
  </si>
  <si>
    <t>82.20</t>
  </si>
  <si>
    <t>Djelatnosti pozivnih centara</t>
  </si>
  <si>
    <t>82.30</t>
  </si>
  <si>
    <t>Organizacija sastanaka i poslovnih sajmova</t>
  </si>
  <si>
    <t>82.91</t>
  </si>
  <si>
    <t>Djelatnosti agencija za prikupljanje i naplatu računa te kreditnih kancelarija</t>
  </si>
  <si>
    <t>82.92</t>
  </si>
  <si>
    <t>Djelatnosti pakovanja</t>
  </si>
  <si>
    <t>82.99</t>
  </si>
  <si>
    <t>Ostale poslovne pomoćne uslužne djelatnosti, d. n.</t>
  </si>
  <si>
    <t>84.11</t>
  </si>
  <si>
    <t>Opće djelatnosti javne uprave</t>
  </si>
  <si>
    <t>84.12</t>
  </si>
  <si>
    <t>Reguliranje djelatnosti javnih subjekata koji pružaju zdravstvenu zaštitu, usluge u obrazovanju i kulturi i druge društvene usluge, osim obaveznog socijalnog osiguranja</t>
  </si>
  <si>
    <t>84.13</t>
  </si>
  <si>
    <t>Reguliranje i doprinos poboljšavanju poslovanja u privredi</t>
  </si>
  <si>
    <t>84.21</t>
  </si>
  <si>
    <t>Vanjski poslovi</t>
  </si>
  <si>
    <t>84.22</t>
  </si>
  <si>
    <t>Poslovi odbrane</t>
  </si>
  <si>
    <t>84.23</t>
  </si>
  <si>
    <t>Sudske i pravosudne djelatnosti</t>
  </si>
  <si>
    <t>84.24</t>
  </si>
  <si>
    <t>Poslovi javnog reda i sigurnosti</t>
  </si>
  <si>
    <t>84.25</t>
  </si>
  <si>
    <t>Djelatnosti vatrogasne službe</t>
  </si>
  <si>
    <t>84.30</t>
  </si>
  <si>
    <t>Djelatnosti obaveznog socijalnog osiguranja</t>
  </si>
  <si>
    <t>85.10</t>
  </si>
  <si>
    <t>Predškolsko obrazovanje</t>
  </si>
  <si>
    <t>85.20</t>
  </si>
  <si>
    <t>Osnovno obrazovanje</t>
  </si>
  <si>
    <t>85.31</t>
  </si>
  <si>
    <t>Opće srednje obrazovanje</t>
  </si>
  <si>
    <t>85.32</t>
  </si>
  <si>
    <t>Tehničko i stručno srednje obrazovanje</t>
  </si>
  <si>
    <t>85.41</t>
  </si>
  <si>
    <t>Obrazovanje nakon srednjeg koje nije visoko</t>
  </si>
  <si>
    <t>85.42</t>
  </si>
  <si>
    <t>Visoko obrazovanje</t>
  </si>
  <si>
    <t>85.51</t>
  </si>
  <si>
    <t>Obrazovanje i poučavanje u području sporta i rekreacije</t>
  </si>
  <si>
    <t>85.52</t>
  </si>
  <si>
    <t>Obrazovanje i poučavanje u području kulture</t>
  </si>
  <si>
    <t>85.53</t>
  </si>
  <si>
    <t>Djelatnosti vozačkih škola</t>
  </si>
  <si>
    <t>85.59</t>
  </si>
  <si>
    <t>Ostalo obrazovanje i poučavanje, d. n.</t>
  </si>
  <si>
    <t>85.60</t>
  </si>
  <si>
    <t>Pomoćne uslužne djelatnosti u obrazovanju</t>
  </si>
  <si>
    <t>86.10</t>
  </si>
  <si>
    <t>Djelatnosti bolnica</t>
  </si>
  <si>
    <t>86.21</t>
  </si>
  <si>
    <t>Djelatnosti opće medicinske prakse</t>
  </si>
  <si>
    <t>86.22</t>
  </si>
  <si>
    <t>Djelatnosti specijalističke medicinske prakse</t>
  </si>
  <si>
    <t>86.23</t>
  </si>
  <si>
    <t>Djelatnosti stomatološke prakse</t>
  </si>
  <si>
    <t>86.90</t>
  </si>
  <si>
    <t>Ostale djelatnosti zdravstvene zaštite</t>
  </si>
  <si>
    <t>87.10</t>
  </si>
  <si>
    <t>Djelatnosti ustanova sa smještajem koje uključuju određeni stepen zdravstvene njege</t>
  </si>
  <si>
    <t>87.20</t>
  </si>
  <si>
    <t>Djelatnosti u ustanovama sa smještajem za osobe s teškoćama u razvoju, duševno bolesne i osobe ovisne o alkoholu, drogama ili drugim opojnim sredstvima s uključenim određenim stepenom zdravstvene njege</t>
  </si>
  <si>
    <t>87.30</t>
  </si>
  <si>
    <t>Djelatnosti socijalne zaštite u ustanovama sa smještajem za starije osobe i osobe s invaliditetom bez ili s minimalnom njegom</t>
  </si>
  <si>
    <t>87.90</t>
  </si>
  <si>
    <t>Ostale djelatnosti socijalne zaštite u ustanovama sa smještajem</t>
  </si>
  <si>
    <t>88.10</t>
  </si>
  <si>
    <t>Djelatnosti socijalne zaštite bez smještaja za starije osobe i osobe s invaliditetom</t>
  </si>
  <si>
    <t>88.91</t>
  </si>
  <si>
    <t>Djelatnosti dnevne brige o djeci</t>
  </si>
  <si>
    <t>88.99</t>
  </si>
  <si>
    <t>Ostale djelatnosti socijalne zaštite bez smještaja, d. n.</t>
  </si>
  <si>
    <t>90.01</t>
  </si>
  <si>
    <t>Izvođačka umjetnost</t>
  </si>
  <si>
    <t>90.02</t>
  </si>
  <si>
    <t>Pomoćne djelatnosti u izvođačkoj umjetnosti</t>
  </si>
  <si>
    <t>90.03</t>
  </si>
  <si>
    <t>Umjetničko stvaralaštvo</t>
  </si>
  <si>
    <t>90.04</t>
  </si>
  <si>
    <t>Rad umjetničkih objekata</t>
  </si>
  <si>
    <t>91.01</t>
  </si>
  <si>
    <t>Djelatnosti biblioteka i arhiva</t>
  </si>
  <si>
    <t>91.02</t>
  </si>
  <si>
    <t>Djelatnosti muzeja</t>
  </si>
  <si>
    <t>91.03</t>
  </si>
  <si>
    <t>Rad historijskih mjesta i građevina te sličnih znamenitosti za posjetioce</t>
  </si>
  <si>
    <t>91.04</t>
  </si>
  <si>
    <t>Djelatnosti botaničkih i zooloških vrtova i prirodnih rezervata</t>
  </si>
  <si>
    <t>92.00</t>
  </si>
  <si>
    <t>Djelatnosti kockanja i klađenja</t>
  </si>
  <si>
    <t>93.11</t>
  </si>
  <si>
    <t>Rad sportskih objekata</t>
  </si>
  <si>
    <t>93.12</t>
  </si>
  <si>
    <t>Djelatnosti sportskih klubova</t>
  </si>
  <si>
    <t>93.13</t>
  </si>
  <si>
    <t>Fitnes centri</t>
  </si>
  <si>
    <t>93.19</t>
  </si>
  <si>
    <t>Ostale sportske djelatnosti</t>
  </si>
  <si>
    <t>93.21</t>
  </si>
  <si>
    <t>Djelatnosti zabavnih i tematskih parkova</t>
  </si>
  <si>
    <t>93.29</t>
  </si>
  <si>
    <t>Ostale zabavne i rekreacijske djelatnosti</t>
  </si>
  <si>
    <t>94.11</t>
  </si>
  <si>
    <t>Djelatnosti poslovnih organizacija i udruženja poslodavaca</t>
  </si>
  <si>
    <t>94.12</t>
  </si>
  <si>
    <t>Djelatnosti strukovnih članskih organizacija</t>
  </si>
  <si>
    <t>94.20</t>
  </si>
  <si>
    <t>Djelatnosti sindikata</t>
  </si>
  <si>
    <t>94.91</t>
  </si>
  <si>
    <t>Djelatnosti vjerskih organizacija</t>
  </si>
  <si>
    <t>94.92</t>
  </si>
  <si>
    <t>Djelatnosti političkih organizacija</t>
  </si>
  <si>
    <t>94.99</t>
  </si>
  <si>
    <t>Djelatnosti ostalih članskih organizacija, d. n.</t>
  </si>
  <si>
    <t>95.11</t>
  </si>
  <si>
    <t>Popravak računara i periferne opreme</t>
  </si>
  <si>
    <t>95.12</t>
  </si>
  <si>
    <t>Popravak komunikacijske opreme</t>
  </si>
  <si>
    <t>95.21</t>
  </si>
  <si>
    <t>Popravak elektroničkih uređaja za široku potrošnju</t>
  </si>
  <si>
    <t>95.22</t>
  </si>
  <si>
    <t>Popravak aparata za domaćinstvo te opreme za kuću i vrt</t>
  </si>
  <si>
    <t>95.23</t>
  </si>
  <si>
    <t>Popravak obuće i proizvoda od kože</t>
  </si>
  <si>
    <t>95.24</t>
  </si>
  <si>
    <t>Popravak namještaja i pokućstva</t>
  </si>
  <si>
    <t>95.25</t>
  </si>
  <si>
    <t>Popravak satova i nakita</t>
  </si>
  <si>
    <t>95.29</t>
  </si>
  <si>
    <t>Popravak ostalih predmeta za ličnu upotrebu i domaćinstvo</t>
  </si>
  <si>
    <t>96.01</t>
  </si>
  <si>
    <t>Pranje i hemijsko čišćenje tekstila i krznenih proizvoda</t>
  </si>
  <si>
    <t>96.02</t>
  </si>
  <si>
    <t>Frizerski i drugi tretmani za uljepšavanje</t>
  </si>
  <si>
    <t>96.03</t>
  </si>
  <si>
    <t>Pogrebne i srodne djelatnosti</t>
  </si>
  <si>
    <t>96.04</t>
  </si>
  <si>
    <t>Djelatnosti za njegu i održavanje tijela</t>
  </si>
  <si>
    <t>96.09</t>
  </si>
  <si>
    <t>Ostale lične uslužne djelatnosti, d. n.</t>
  </si>
  <si>
    <t>97.00</t>
  </si>
  <si>
    <t>Djelatnosti domaćinstava kao poslodavaca koji zapošljavaju poslugu</t>
  </si>
  <si>
    <t>98.10</t>
  </si>
  <si>
    <t>Djelatnosti privatnih domaćinstava koja proizvode različita dobra za vlastite potrebe</t>
  </si>
  <si>
    <t>98.20</t>
  </si>
  <si>
    <t>Djelatnosti privatnih domaćinstava koja obavljaju različite usluge za vlastite potrebe</t>
  </si>
  <si>
    <t>99.00</t>
  </si>
  <si>
    <t>Djelatnosti vanteritorijalnih organizacija i organa</t>
  </si>
  <si>
    <t>Naziv pravnog lica</t>
  </si>
  <si>
    <t>Skraćeni naziv pravnog lica</t>
  </si>
  <si>
    <t>Potrošačka jedinica-glava</t>
  </si>
  <si>
    <t>Datum registracije</t>
  </si>
  <si>
    <t>Oblik</t>
  </si>
  <si>
    <t>Naziv društva za upravljanje</t>
  </si>
  <si>
    <t>Matični broj društva za upravljanje</t>
  </si>
  <si>
    <t>JIB društva za upravljanje</t>
  </si>
  <si>
    <t>Registarski broj fonda</t>
  </si>
  <si>
    <t>Sjedište</t>
  </si>
  <si>
    <t>Ulica i broj</t>
  </si>
  <si>
    <t>Jedinstveni identifikacioni broj (JIB)</t>
  </si>
  <si>
    <t>PDV broj</t>
  </si>
  <si>
    <t>Organizacioni broj</t>
  </si>
  <si>
    <t>Operativni broj</t>
  </si>
  <si>
    <t>Funkcionalni kôd</t>
  </si>
  <si>
    <t>Fond</t>
  </si>
  <si>
    <t>Šifra djelatnosti po KDBiH 2010</t>
  </si>
  <si>
    <t>Djelatnost</t>
  </si>
  <si>
    <t>Nadležno ministarstvo</t>
  </si>
  <si>
    <t>Broj računa</t>
  </si>
  <si>
    <t>Zakonski zastupnik društva za upravljanje</t>
  </si>
  <si>
    <t>Odgovorno lice</t>
  </si>
  <si>
    <t>Kontakt-telefon pravnog lica</t>
  </si>
  <si>
    <t>E-mail pravnog lica</t>
  </si>
  <si>
    <t>Interval predaje - Od</t>
  </si>
  <si>
    <t>Interval predaje - Do</t>
  </si>
  <si>
    <t>Priprema FI (utiskuje se s weba)</t>
  </si>
  <si>
    <t>Priprema FI - ID (utiskuje se s weba)</t>
  </si>
  <si>
    <t>Priprema FI - Telefon</t>
  </si>
  <si>
    <t>Priprema FI - Mail</t>
  </si>
  <si>
    <t>Primijenjeni standard izvještavanja</t>
  </si>
  <si>
    <t>Datum sastavljanja finansijskih izvještaja</t>
  </si>
  <si>
    <t>JIB+</t>
  </si>
  <si>
    <t>Subjekt od javnog interesa</t>
  </si>
  <si>
    <t>Matični broj</t>
  </si>
  <si>
    <t>Tip</t>
  </si>
  <si>
    <t>Verzija</t>
  </si>
  <si>
    <t>v.02</t>
  </si>
  <si>
    <t>Pozicija</t>
  </si>
  <si>
    <t>Identifikacioni broj za direktne poreze</t>
  </si>
  <si>
    <t>IZVJEŠTAJ O FINANSIJSKOM POLOŽAJU NA KRAJU PERIODA</t>
  </si>
  <si>
    <t>(BILANS STANJA)</t>
  </si>
  <si>
    <t xml:space="preserve"> - u KM -</t>
  </si>
  <si>
    <t>Redni broj</t>
  </si>
  <si>
    <t>Bilješka</t>
  </si>
  <si>
    <t>Oznaka za AOP</t>
  </si>
  <si>
    <t>IMOVINA</t>
  </si>
  <si>
    <t>A.</t>
  </si>
  <si>
    <r>
      <t>Dugoročna imovina</t>
    </r>
    <r>
      <rPr>
        <sz val="10"/>
        <rFont val="Cambria"/>
        <family val="1"/>
      </rPr>
      <t xml:space="preserve"> (002+009+014+015+020+021+022+023+024+025+028+033+034)</t>
    </r>
  </si>
  <si>
    <t>1.</t>
  </si>
  <si>
    <t>Nekretnine, postrojenja i oprema (003 do 008)</t>
  </si>
  <si>
    <t>002</t>
  </si>
  <si>
    <t>1.1.</t>
  </si>
  <si>
    <t>Zemljište</t>
  </si>
  <si>
    <t>1.2.</t>
  </si>
  <si>
    <t>Građevinski objekti</t>
  </si>
  <si>
    <t>004</t>
  </si>
  <si>
    <t>1.3.</t>
  </si>
  <si>
    <t>Postrojenja, oprema i namještaj</t>
  </si>
  <si>
    <t>005</t>
  </si>
  <si>
    <t>1.4.</t>
  </si>
  <si>
    <t>Transportna sredstva</t>
  </si>
  <si>
    <t>006</t>
  </si>
  <si>
    <t>1.5.</t>
  </si>
  <si>
    <t>Ostala dugoročna materijalna imovina</t>
  </si>
  <si>
    <t>007</t>
  </si>
  <si>
    <t>1.6.</t>
  </si>
  <si>
    <t>Nekretnine, postrojenja i oprema u pripremi</t>
  </si>
  <si>
    <t>2.</t>
  </si>
  <si>
    <t>Imovina s pravom korištenja (010 do 013)</t>
  </si>
  <si>
    <t>009</t>
  </si>
  <si>
    <t>2.1.</t>
  </si>
  <si>
    <t>010</t>
  </si>
  <si>
    <t>2.2.</t>
  </si>
  <si>
    <t>2.3.</t>
  </si>
  <si>
    <t>Postrojenja i oprema</t>
  </si>
  <si>
    <t>2.4.</t>
  </si>
  <si>
    <t>Nematerijalna imovina</t>
  </si>
  <si>
    <t>3.</t>
  </si>
  <si>
    <t>Ulaganja u investicijske nekretnine</t>
  </si>
  <si>
    <t>014</t>
  </si>
  <si>
    <t>4.</t>
  </si>
  <si>
    <t>Nematerijalna imovina (016 do 019)</t>
  </si>
  <si>
    <t>015</t>
  </si>
  <si>
    <t>4.1.</t>
  </si>
  <si>
    <t>Kapitalizirana ulaganja u razvoj</t>
  </si>
  <si>
    <t>4.2.</t>
  </si>
  <si>
    <t>Koncesije, patenti, licence i druga prava</t>
  </si>
  <si>
    <t>4.3.</t>
  </si>
  <si>
    <t>Ostala nematerijalna imovina</t>
  </si>
  <si>
    <t>4.4.</t>
  </si>
  <si>
    <t>Nematerijalna imovina u pripremi</t>
  </si>
  <si>
    <t>str. 1 od 4</t>
  </si>
  <si>
    <t>5.</t>
  </si>
  <si>
    <t xml:space="preserve">Biološka imovina </t>
  </si>
  <si>
    <t>020</t>
  </si>
  <si>
    <t>6.</t>
  </si>
  <si>
    <t>Ulaganja u zavisne subjekte</t>
  </si>
  <si>
    <t>7.</t>
  </si>
  <si>
    <t>Ulaganja u pridružene subjekte</t>
  </si>
  <si>
    <t>022</t>
  </si>
  <si>
    <t>8.</t>
  </si>
  <si>
    <t>Ulaganja u zajedničke poduhvate</t>
  </si>
  <si>
    <t>9.</t>
  </si>
  <si>
    <t>Goodwill</t>
  </si>
  <si>
    <t>024</t>
  </si>
  <si>
    <t>10.</t>
  </si>
  <si>
    <t>Finansijska imovina po fer vrijednosti kroz ostali ukupni rezultat (026+027)</t>
  </si>
  <si>
    <t>10.1.</t>
  </si>
  <si>
    <t>Ulaganja u instrumente kapitala</t>
  </si>
  <si>
    <t>10.2.</t>
  </si>
  <si>
    <t>Obveznice, dati krediti i ostali dužnički instrumenti</t>
  </si>
  <si>
    <t>11.</t>
  </si>
  <si>
    <t>Finansijska imovina po amortizovanom trošku (029 do 032)</t>
  </si>
  <si>
    <t>11.1</t>
  </si>
  <si>
    <t>Depoziti kod banaka</t>
  </si>
  <si>
    <t>029</t>
  </si>
  <si>
    <t>11.2.</t>
  </si>
  <si>
    <t xml:space="preserve">Dati krediti </t>
  </si>
  <si>
    <t>11.3.</t>
  </si>
  <si>
    <t>Obveznice</t>
  </si>
  <si>
    <t>031</t>
  </si>
  <si>
    <t>11.4.</t>
  </si>
  <si>
    <t>Ostala finansijska imovina po amortizovanom trošku</t>
  </si>
  <si>
    <t>12.</t>
  </si>
  <si>
    <t>Potraživanja po finansijskim najmovima</t>
  </si>
  <si>
    <t>13.</t>
  </si>
  <si>
    <t>Ostala imovina i potraživanja</t>
  </si>
  <si>
    <t>B.</t>
  </si>
  <si>
    <t>Odgođena porezna imovina</t>
  </si>
  <si>
    <t>C.</t>
  </si>
  <si>
    <r>
      <rPr>
        <b/>
        <sz val="10"/>
        <color theme="1"/>
        <rFont val="Cambria"/>
        <family val="1"/>
      </rPr>
      <t xml:space="preserve">Kratkoročna imovina </t>
    </r>
    <r>
      <rPr>
        <sz val="10"/>
        <color theme="1"/>
        <rFont val="Cambria"/>
        <family val="1"/>
      </rPr>
      <t>(037+043+044+045+049+054+055+056+057+058+059)</t>
    </r>
  </si>
  <si>
    <t>Zalihe (038 do 042)</t>
  </si>
  <si>
    <t>Sirovine, materijal, rezervni dijelovi i sitan inventar</t>
  </si>
  <si>
    <t>Proizvodnja u toku, poluproizvodi i nedovršene usluge</t>
  </si>
  <si>
    <t>039</t>
  </si>
  <si>
    <t>Gotovi proizvodi</t>
  </si>
  <si>
    <t>Roba</t>
  </si>
  <si>
    <t>Dati avansi</t>
  </si>
  <si>
    <t>Dugoročna imovina namijenjena prodaji i imovina poslovanja koje se obustavlja</t>
  </si>
  <si>
    <t>Ugovorna imovina</t>
  </si>
  <si>
    <t>Potraživanja od kupaca (046 do 048)</t>
  </si>
  <si>
    <t>045</t>
  </si>
  <si>
    <t>Kupci - povezane strane</t>
  </si>
  <si>
    <t>Kupci u zemlji</t>
  </si>
  <si>
    <t>Kupci u inostranstvu</t>
  </si>
  <si>
    <t>Ostala finansijska imovina po amortizovanom trošku (050 do 053)</t>
  </si>
  <si>
    <t>5.1.</t>
  </si>
  <si>
    <t>5.2.</t>
  </si>
  <si>
    <t>5.3.</t>
  </si>
  <si>
    <t>5.4.</t>
  </si>
  <si>
    <t>053</t>
  </si>
  <si>
    <t>Finansijska imovina po fer vrijednosti kroz izvještaj o dobiti ili gubitku</t>
  </si>
  <si>
    <t>str. 2 od 4</t>
  </si>
  <si>
    <t>Derivatni finansijski instrumenti</t>
  </si>
  <si>
    <t>Novac i novčani ekvivalenti (isključujući prekoračenja po bankovnim računima)</t>
  </si>
  <si>
    <t>Akontacije poreza na dobit</t>
  </si>
  <si>
    <t>058</t>
  </si>
  <si>
    <t>Ostala imovina i potraživanja, uključujući i razgraničenja</t>
  </si>
  <si>
    <t>D.</t>
  </si>
  <si>
    <r>
      <rPr>
        <b/>
        <sz val="10"/>
        <color theme="1"/>
        <rFont val="Cambria"/>
        <family val="1"/>
      </rPr>
      <t>UKUPNO IMOVINA</t>
    </r>
    <r>
      <rPr>
        <sz val="10"/>
        <color theme="1"/>
        <rFont val="Cambria"/>
        <family val="1"/>
      </rPr>
      <t xml:space="preserve"> (001+035+036)</t>
    </r>
  </si>
  <si>
    <t>E.</t>
  </si>
  <si>
    <t>VANBILANSNA EVIDENCIJA</t>
  </si>
  <si>
    <t>061</t>
  </si>
  <si>
    <t>F.</t>
  </si>
  <si>
    <r>
      <rPr>
        <b/>
        <sz val="10"/>
        <color theme="1"/>
        <rFont val="Cambria"/>
        <family val="1"/>
      </rPr>
      <t>UKUPNO IMOVINA I VANBILANSNA EVIDENCIJA</t>
    </r>
    <r>
      <rPr>
        <sz val="10"/>
        <color theme="1"/>
        <rFont val="Cambria"/>
        <family val="1"/>
      </rPr>
      <t xml:space="preserve"> (060+061)</t>
    </r>
  </si>
  <si>
    <t>062</t>
  </si>
  <si>
    <t>KAPITAL</t>
  </si>
  <si>
    <t>Vlasnički kapital (102-103+104+105+106)</t>
  </si>
  <si>
    <t>Dionički kapital</t>
  </si>
  <si>
    <t>Otkupljene vlastite dionice</t>
  </si>
  <si>
    <t>Udjeli članova društva sa ograničenom odgovornošću</t>
  </si>
  <si>
    <t>Državni kapital</t>
  </si>
  <si>
    <t>Ostali oblici vlasničkog kapitala</t>
  </si>
  <si>
    <t>Dionička premija</t>
  </si>
  <si>
    <t>Rezerve (109+110)</t>
  </si>
  <si>
    <t>3.1.</t>
  </si>
  <si>
    <t xml:space="preserve">Statutarne rezerve </t>
  </si>
  <si>
    <t>3.2.</t>
  </si>
  <si>
    <t>Ostale rezerve</t>
  </si>
  <si>
    <t>Revalorizacione rezerve (112+113+114)</t>
  </si>
  <si>
    <t>Revalorizacione rezerve za nekretnine, postrojenja i opremu</t>
  </si>
  <si>
    <t>Revalorizacione rezerve za finansijsku imovinu mjerenu po fer vrijednosti kroz ostali ukupni rezultat</t>
  </si>
  <si>
    <t>Ostale revalorizacione rezerve</t>
  </si>
  <si>
    <t>Dobit (116+117)</t>
  </si>
  <si>
    <t>Akumulirana, neraspoređena dobit iz prethodnih perioda</t>
  </si>
  <si>
    <t>Dobit tekućeg perioda</t>
  </si>
  <si>
    <t>Gubitak (119+120)</t>
  </si>
  <si>
    <t>6.1.</t>
  </si>
  <si>
    <t>Akumulirani, nepokriveni gubici iz prethodnih perioda</t>
  </si>
  <si>
    <t>6.2.</t>
  </si>
  <si>
    <t>Gubitak tekućeg perioda</t>
  </si>
  <si>
    <t>Kapital koji pripada vlasnicima matičnog društva (101+107+108+111+115-118)</t>
  </si>
  <si>
    <t>Kapital koji pripada vlasnicima manjinskih interesa</t>
  </si>
  <si>
    <r>
      <t xml:space="preserve">UKUPNO KAPITAL </t>
    </r>
    <r>
      <rPr>
        <sz val="10"/>
        <color theme="1"/>
        <rFont val="Cambria"/>
        <family val="1"/>
      </rPr>
      <t>(121+122)</t>
    </r>
  </si>
  <si>
    <t>OBAVEZE</t>
  </si>
  <si>
    <r>
      <rPr>
        <b/>
        <sz val="10"/>
        <color theme="1"/>
        <rFont val="Cambria"/>
        <family val="1"/>
      </rPr>
      <t>Dugoročne obaveze</t>
    </r>
    <r>
      <rPr>
        <sz val="10"/>
        <color theme="1"/>
        <rFont val="Cambria"/>
        <family val="1"/>
      </rPr>
      <t xml:space="preserve"> (125+130+131+132)</t>
    </r>
  </si>
  <si>
    <t>Finansijske obaveze po amortizovanom trošku (126+127+128+129)</t>
  </si>
  <si>
    <t>Obaveze po uzetim kreditima</t>
  </si>
  <si>
    <t>str. 3 od 4</t>
  </si>
  <si>
    <t>Obaveze po osnovu najmova</t>
  </si>
  <si>
    <t>Obaveze po izdatim dužničkim instrumentima</t>
  </si>
  <si>
    <t>Ostale finansijske obaveze po amortizovanom trošku</t>
  </si>
  <si>
    <t>Odgođeni prihod</t>
  </si>
  <si>
    <t>Rezervisanja</t>
  </si>
  <si>
    <t>Ostale obaveze, uključujući i razgraničenja</t>
  </si>
  <si>
    <t>Odgođene porezne obaveze</t>
  </si>
  <si>
    <r>
      <rPr>
        <b/>
        <sz val="10"/>
        <color theme="1"/>
        <rFont val="Cambria"/>
        <family val="1"/>
      </rPr>
      <t xml:space="preserve">Kratkoročne obaveze </t>
    </r>
    <r>
      <rPr>
        <sz val="10"/>
        <color theme="1"/>
        <rFont val="Cambria"/>
        <family val="1"/>
      </rPr>
      <t>(135+142+143+144+145+146+147)</t>
    </r>
  </si>
  <si>
    <t>Finansijske obaveze po amortizovanom trošku (136+137+138+139+140+141)</t>
  </si>
  <si>
    <t>Obaveze prema dobavljačima</t>
  </si>
  <si>
    <t xml:space="preserve">Ugovorne obaveze </t>
  </si>
  <si>
    <t>Finansijske obaveze po fer vrijednosti kroz bilans uspjeha</t>
  </si>
  <si>
    <t>Obaveze za porez na dobit</t>
  </si>
  <si>
    <r>
      <rPr>
        <b/>
        <sz val="10"/>
        <color theme="1"/>
        <rFont val="Cambria"/>
        <family val="1"/>
      </rPr>
      <t xml:space="preserve">UKUPNO OBAVEZE </t>
    </r>
    <r>
      <rPr>
        <sz val="10"/>
        <color theme="1"/>
        <rFont val="Cambria"/>
        <family val="1"/>
      </rPr>
      <t>(124+133+134)</t>
    </r>
  </si>
  <si>
    <r>
      <rPr>
        <b/>
        <sz val="10"/>
        <color theme="1"/>
        <rFont val="Cambria"/>
        <family val="1"/>
      </rPr>
      <t xml:space="preserve">UKUPNO KAPITAL I OBAVEZE </t>
    </r>
    <r>
      <rPr>
        <sz val="10"/>
        <color theme="1"/>
        <rFont val="Cambria"/>
        <family val="1"/>
      </rPr>
      <t>(123+148)</t>
    </r>
  </si>
  <si>
    <t>G.</t>
  </si>
  <si>
    <t>H.</t>
  </si>
  <si>
    <r>
      <rPr>
        <b/>
        <sz val="10"/>
        <color theme="1"/>
        <rFont val="Cambria"/>
        <family val="1"/>
      </rPr>
      <t>UKUPNO KAPITAL, OBAVEZE I VANBILANSNA EVIDENCIJA</t>
    </r>
    <r>
      <rPr>
        <sz val="10"/>
        <color theme="1"/>
        <rFont val="Cambria"/>
        <family val="1"/>
      </rPr>
      <t xml:space="preserve"> (149+150)</t>
    </r>
  </si>
  <si>
    <t>Mjesto i datum</t>
  </si>
  <si>
    <t>Direktor</t>
  </si>
  <si>
    <t>M.P.</t>
  </si>
  <si>
    <t>str. 4 od 4</t>
  </si>
  <si>
    <t>IZVJEŠTAJ O UKUPNOM REZULTATU ZA PERIOD</t>
  </si>
  <si>
    <t>(BILANS USPJEHA)</t>
  </si>
  <si>
    <t>BILANS USPJEHA</t>
  </si>
  <si>
    <t>Prihodi iz ugovora s kupcima (202+206+210)</t>
  </si>
  <si>
    <t>Prihodi iz ugovora sa povezanim stranama (203 do 205)</t>
  </si>
  <si>
    <t xml:space="preserve">Prihodi od prodaje robe </t>
  </si>
  <si>
    <t>Prihodi od prodaje gotovih proizvoda</t>
  </si>
  <si>
    <t>Prihodi od pruženih usluga</t>
  </si>
  <si>
    <t>Prihodi iz ugovora sa nepovezanim stranama na domaćem tržištu (207 do 209)</t>
  </si>
  <si>
    <t>Prihodi iz ugovora sa nepovezanim stranama na inostranom tržištu (211 do 213)</t>
  </si>
  <si>
    <t>3.3.</t>
  </si>
  <si>
    <r>
      <rPr>
        <b/>
        <sz val="10"/>
        <color theme="1"/>
        <rFont val="Cambria"/>
        <family val="1"/>
      </rPr>
      <t>Ostali prihodi i dobici</t>
    </r>
    <r>
      <rPr>
        <sz val="10"/>
        <color theme="1"/>
        <rFont val="Cambria"/>
        <family val="1"/>
      </rPr>
      <t xml:space="preserve"> (215+230+241+242+243+244+245+246+247+251)</t>
    </r>
  </si>
  <si>
    <t>Dobici od dugoročne nefinansijske imovine (216 do 229)</t>
  </si>
  <si>
    <t>Neto dobici od otuđenja nekretnina, postrojenja i opreme</t>
  </si>
  <si>
    <t>str. 1 od 5</t>
  </si>
  <si>
    <t>Neto dobici od otpuštanja ranije priznatih gubitaka od umanjenja vrijednosti nekretnina, postrojenja i opreme</t>
  </si>
  <si>
    <t>Neto dobici od otpuštanja ranije priznatih gubitaka od promjene revalorizovane vrijednosti nekretnina, postrojenja i opreme za koje nije bilo postojećih revalorizacionih rezervi</t>
  </si>
  <si>
    <t>Neto dobici od otuđenja ulaganja u investicijske nekretnine</t>
  </si>
  <si>
    <t xml:space="preserve">Neto povećanja vrijednosti ulaganja u investicijske nekretnine koja se vode po fer vrijednosti </t>
  </si>
  <si>
    <t>Neto dobici od otpuštanja ranije priznatih gubitaka od umanjenja vrijednosti investicijskih nekretnina</t>
  </si>
  <si>
    <t>1.7.</t>
  </si>
  <si>
    <t>Neto dobici od otuđenja nematerijalne imovine</t>
  </si>
  <si>
    <t>1.8.</t>
  </si>
  <si>
    <t>Neto dobici od otpuštanja ranije priznatih gubitaka od umanjenja vrijednosti nematerijalne imovine</t>
  </si>
  <si>
    <t>1.9.</t>
  </si>
  <si>
    <t>Neto dobici od prestanka priznavanja imovine s pravom korištenja</t>
  </si>
  <si>
    <t>1.10.</t>
  </si>
  <si>
    <t>Neto dobici od otuđenja biološke imovine</t>
  </si>
  <si>
    <t>1.11.</t>
  </si>
  <si>
    <t xml:space="preserve">Neto povećanja vrijednosti biološke imovine koja se vodi po fer vrijednosti </t>
  </si>
  <si>
    <t>1.12.</t>
  </si>
  <si>
    <t>Neto dobici od otpuštanja ranije priznatih gubitaka od umanjenja vrijednosti biološke imovine</t>
  </si>
  <si>
    <t>1.13.</t>
  </si>
  <si>
    <t>Neto dobici od dugoročne imovine namijenjene prodaji</t>
  </si>
  <si>
    <t>1.14.</t>
  </si>
  <si>
    <t>Ostali neto dobici od otpuštanja ranije priznatih gubitaka od umanjenja vrijednosti dugoročne nefinansijske imovine</t>
  </si>
  <si>
    <t>Dobici od finansijske imovine (231 do 240)</t>
  </si>
  <si>
    <t>Neto otpuštanja ranije priznatih kreditnih gubitaka od finansijske imovine po amortizovanom trošku</t>
  </si>
  <si>
    <t>Neto otpuštanja ranije priznatih kreditnih gubitaka od finansijske imovine po fer vrijednosti kroz ostali ukupni rezultat</t>
  </si>
  <si>
    <t>Neto dobici od prestanka priznavanja finansijske imovine po amortizovanom trošku</t>
  </si>
  <si>
    <t>Neto dobici od modifikacija finansijske imovine po amortizovanom trošku koje nisu rezultirale prestankom priznavanja</t>
  </si>
  <si>
    <t>2.5.</t>
  </si>
  <si>
    <t xml:space="preserve">Neto dobici od otuđenja finansijske imovine po amortizovanom trošku </t>
  </si>
  <si>
    <t>2.6.</t>
  </si>
  <si>
    <t>Neto povećanja vrijednosti finansijske imovine po fer vrijednosti kroz bilans uspjeha</t>
  </si>
  <si>
    <t>2.7.</t>
  </si>
  <si>
    <t>Neto dobici od otuđenja finansijske imovine po fer vrijednosti kroz bilans uspjeha</t>
  </si>
  <si>
    <t>2.8.</t>
  </si>
  <si>
    <t>Neto dobici od otuđenja finansijske imovine po fer vrijednosti kroz ostali ukupni rezultat</t>
  </si>
  <si>
    <t>2.9.</t>
  </si>
  <si>
    <t>Neto dobici od reklasifikacija finansijske imovine između poslovnih modela</t>
  </si>
  <si>
    <t>2.10</t>
  </si>
  <si>
    <t>Ostali neto dobici od finansijske imovine</t>
  </si>
  <si>
    <t xml:space="preserve">Neto otpuštanja rezervisanja </t>
  </si>
  <si>
    <t>Neto dobici od trgovanja derivatima</t>
  </si>
  <si>
    <t>Prihodi od prodaje materijala, neto</t>
  </si>
  <si>
    <t>Viškovi i ostala pozitivna usklađenja zaliha</t>
  </si>
  <si>
    <t>Prihodi od dividendi</t>
  </si>
  <si>
    <t>str. 2 od 5</t>
  </si>
  <si>
    <t>Udio u dobiti pridruženog društva i zajedničkog poduhvata primjenom metode udjela</t>
  </si>
  <si>
    <t>Finansijski prihodi (248+249+250)</t>
  </si>
  <si>
    <t>9.1.</t>
  </si>
  <si>
    <t>Prihodi od kamata</t>
  </si>
  <si>
    <t>9.2.</t>
  </si>
  <si>
    <t>Neto pozitivne kursne razlike</t>
  </si>
  <si>
    <t>9.3.</t>
  </si>
  <si>
    <t>Ostali finansijski prihodi</t>
  </si>
  <si>
    <t>Ostali prihodi i dobici</t>
  </si>
  <si>
    <r>
      <rPr>
        <b/>
        <sz val="10"/>
        <color theme="1"/>
        <rFont val="Cambria"/>
        <family val="1"/>
      </rPr>
      <t xml:space="preserve">Ukupno prihodi </t>
    </r>
    <r>
      <rPr>
        <sz val="10"/>
        <color theme="1"/>
        <rFont val="Cambria"/>
        <family val="1"/>
      </rPr>
      <t>(201+214)</t>
    </r>
  </si>
  <si>
    <t xml:space="preserve"> D.</t>
  </si>
  <si>
    <r>
      <rPr>
        <b/>
        <sz val="10"/>
        <color theme="1"/>
        <rFont val="Cambria"/>
        <family val="1"/>
      </rPr>
      <t>Poslovni rashodi</t>
    </r>
    <r>
      <rPr>
        <sz val="10"/>
        <color theme="1"/>
        <rFont val="Cambria"/>
        <family val="1"/>
      </rPr>
      <t xml:space="preserve"> (254+255+256+257+258+262+269+270)</t>
    </r>
  </si>
  <si>
    <t>Nabavna vrijednost prodate robe</t>
  </si>
  <si>
    <t>Promjene u zalihama gotovih proizvoda, poluproizvoda i proizvodnje u toku, neto (+) / (-)</t>
  </si>
  <si>
    <t>Troškovi sirovina i materijala</t>
  </si>
  <si>
    <t>Troškovi energije i goriva</t>
  </si>
  <si>
    <t>Troškovi plaća i ostalih ličnih primanja (259 do 261)</t>
  </si>
  <si>
    <t>Bruto plaće zaposlenih</t>
  </si>
  <si>
    <t>Ostale naknade zaposlenih</t>
  </si>
  <si>
    <t>Troškovi ostalih angažovanih fizičkih lica, uključujući članove odbora</t>
  </si>
  <si>
    <t>Amortizacija (263 do 268)</t>
  </si>
  <si>
    <t>Nekretnine, postrojenja i oprema</t>
  </si>
  <si>
    <t>Investicijske nekretnine</t>
  </si>
  <si>
    <t>6.3.</t>
  </si>
  <si>
    <t>Imovina s pravom korištenja</t>
  </si>
  <si>
    <t>6.4.</t>
  </si>
  <si>
    <t>6.5.</t>
  </si>
  <si>
    <t>Biološka imovina</t>
  </si>
  <si>
    <t>6.6.</t>
  </si>
  <si>
    <t>Ostala dugoročna imovina po osnovu ugovora sa kupcima</t>
  </si>
  <si>
    <t>Troškovi primljenih usluga</t>
  </si>
  <si>
    <t>Ostali poslovni rashodi i troškovi</t>
  </si>
  <si>
    <r>
      <rPr>
        <b/>
        <sz val="10"/>
        <color theme="1"/>
        <rFont val="Cambria"/>
        <family val="1"/>
      </rPr>
      <t xml:space="preserve">Ostali rashodi i gubici </t>
    </r>
    <r>
      <rPr>
        <sz val="10"/>
        <color theme="1"/>
        <rFont val="Cambria"/>
        <family val="1"/>
      </rPr>
      <t>(272+287+298+299+300+301+302+303+304+308)</t>
    </r>
  </si>
  <si>
    <t>Gubici od dugoročne nefinansijske imovine (273 do 286)</t>
  </si>
  <si>
    <t>Neto gubici od otuđenja nekretnina, postrojenja i opreme</t>
  </si>
  <si>
    <t>Neto gubici od umanjenja vrijednosti nekretnina, postrojenja i opreme</t>
  </si>
  <si>
    <t>Neto gubici od promjene revalorizovane vrijednosti nekretnina, postrojenja i opreme za koje nema postojećih revalorizacionih rezervi</t>
  </si>
  <si>
    <t>Neto gubici od otuđenja ulaganja u investicijske nekretnine</t>
  </si>
  <si>
    <t xml:space="preserve">Neto smanjenja vrijednosti ulaganja u investicijske nekretnine koja se vode po fer vrijednosti </t>
  </si>
  <si>
    <t>Neto gubici od umanjenja vrijednosti investicijskih nekretnina</t>
  </si>
  <si>
    <t>Neto gubici od otuđenja nematerijalne imovine</t>
  </si>
  <si>
    <t>Neto gubici od umanjenja vrijednosti nematerijalne imovine</t>
  </si>
  <si>
    <t>str. 3 od 5</t>
  </si>
  <si>
    <t>Neto gubici od prestanka priznavanja imovine s pravom korištenja</t>
  </si>
  <si>
    <t>Neto gubici od otuđenja biološke imovine</t>
  </si>
  <si>
    <t xml:space="preserve">Neto smanjenja vrijednosti biološke imovine koja se vodi po fer vrijednosti </t>
  </si>
  <si>
    <t>Neto gubici od umanjenja vrijednosti biološke imovine</t>
  </si>
  <si>
    <t>Neto gubici od dugoročne imovine namijenjene prodaji</t>
  </si>
  <si>
    <t>Ostali neto gubici od umanjenja vrijednosti dugoročne nefinansijske imovine</t>
  </si>
  <si>
    <t>Gubici od finansijske imovine (288 do 297)</t>
  </si>
  <si>
    <t>Neto kreditni gubici od finansijske imovine po amortizovanom trošku</t>
  </si>
  <si>
    <t>Neto kreditni gubici od finansijske imovine po fer vrijednosti kroz ostali ukupni rezultat</t>
  </si>
  <si>
    <t>Neto gubici od prestanka priznavanja finansijske imovine po amortizovanom trošku</t>
  </si>
  <si>
    <t>Neto gubici od modifikacija finansijske imovine po amortizovanom trošku koje nisu rezultirale prestankom priznavanja</t>
  </si>
  <si>
    <t xml:space="preserve">Neto gubici od otuđenja finansijske imovine po amortizovanom trošku </t>
  </si>
  <si>
    <t>Neto smanjenja vrijednosti finansijske imovine po fer vrijednosti kroz bilans uspjeha</t>
  </si>
  <si>
    <t>Neto gubici od otuđenja finansijske imovine po fer vrijednosti kroz bilans uspjeha</t>
  </si>
  <si>
    <t>Neto gubici od otuđenja finansijske imovine po fer vrijednosti kroz ostali ukupni rezultat</t>
  </si>
  <si>
    <t>Neto gubici od reklasifikacija finansijske imovine između poslovnih modela</t>
  </si>
  <si>
    <t>Ostali neto gubici od finansijske imovine</t>
  </si>
  <si>
    <t>Troškovi rezervisanja, neto</t>
  </si>
  <si>
    <t>Neto gubici od trgovanja derivatima</t>
  </si>
  <si>
    <t>Rashodi od prodaje materijala, neto</t>
  </si>
  <si>
    <t>Manjkovi i ostala negativna usklađenja zaliha</t>
  </si>
  <si>
    <t>Udio u gubitku pridruženog društva i zajedničkog poduhvata primjenom metode udjela</t>
  </si>
  <si>
    <t>Umanjenje vrijednosti goodwill-a</t>
  </si>
  <si>
    <t>Finansijski rashodi (305 do 307)</t>
  </si>
  <si>
    <t>Rashodi od kamata</t>
  </si>
  <si>
    <t>Neto negativne kursne razlike</t>
  </si>
  <si>
    <t>Ostali finansijski rashodi</t>
  </si>
  <si>
    <t>Ostali rashodi i gubici</t>
  </si>
  <si>
    <r>
      <rPr>
        <b/>
        <sz val="10"/>
        <color theme="1"/>
        <rFont val="Cambria"/>
        <family val="1"/>
      </rPr>
      <t xml:space="preserve">Ukupno rashodi </t>
    </r>
    <r>
      <rPr>
        <sz val="10"/>
        <color theme="1"/>
        <rFont val="Cambria"/>
        <family val="1"/>
      </rPr>
      <t>(253+271)</t>
    </r>
  </si>
  <si>
    <r>
      <rPr>
        <b/>
        <sz val="10"/>
        <color theme="1"/>
        <rFont val="Cambria"/>
        <family val="1"/>
      </rPr>
      <t xml:space="preserve">Dobit iz redovnog poslovanja prije oporezivanja </t>
    </r>
    <r>
      <rPr>
        <sz val="10"/>
        <color theme="1"/>
        <rFont val="Cambria"/>
        <family val="1"/>
      </rPr>
      <t>(252-309)</t>
    </r>
  </si>
  <si>
    <r>
      <rPr>
        <b/>
        <sz val="10"/>
        <color theme="1"/>
        <rFont val="Cambria"/>
        <family val="1"/>
      </rPr>
      <t>Gubitak iz redovnog poslovanja prije oporezivanja</t>
    </r>
    <r>
      <rPr>
        <sz val="10"/>
        <color theme="1"/>
        <rFont val="Cambria"/>
        <family val="1"/>
      </rPr>
      <t xml:space="preserve"> (309-252)</t>
    </r>
  </si>
  <si>
    <t>I.</t>
  </si>
  <si>
    <r>
      <rPr>
        <b/>
        <sz val="10"/>
        <color theme="1"/>
        <rFont val="Cambria"/>
        <family val="1"/>
      </rPr>
      <t xml:space="preserve">Porez na dobit </t>
    </r>
    <r>
      <rPr>
        <sz val="10"/>
        <color theme="1"/>
        <rFont val="Cambria"/>
        <family val="1"/>
      </rPr>
      <t>(313+314)</t>
    </r>
  </si>
  <si>
    <t>Tekući porez na dobit</t>
  </si>
  <si>
    <t>Odgođeni porez na dobit (315-316+317-318)</t>
  </si>
  <si>
    <t>Efekat smanjenja odgođene porezne imovine</t>
  </si>
  <si>
    <t>str. 4 od 5</t>
  </si>
  <si>
    <t>Efekat povećanja odgođene porezne imovine</t>
  </si>
  <si>
    <t>Efekat povećanja odgođenih poreznih obaveza</t>
  </si>
  <si>
    <t>Efekat smanjenja odgođenih poreznih obaveza</t>
  </si>
  <si>
    <t>J.</t>
  </si>
  <si>
    <r>
      <rPr>
        <b/>
        <sz val="10"/>
        <color theme="1"/>
        <rFont val="Cambria"/>
        <family val="1"/>
      </rPr>
      <t>Dobit iz redovnog poslovanja</t>
    </r>
    <r>
      <rPr>
        <sz val="10"/>
        <color theme="1"/>
        <rFont val="Cambria"/>
        <family val="1"/>
      </rPr>
      <t xml:space="preserve"> (310-312)</t>
    </r>
  </si>
  <si>
    <t>K.</t>
  </si>
  <si>
    <r>
      <rPr>
        <b/>
        <sz val="10"/>
        <color theme="1"/>
        <rFont val="Cambria"/>
        <family val="1"/>
      </rPr>
      <t>Gubitak iz redovnog poslovanja</t>
    </r>
    <r>
      <rPr>
        <sz val="10"/>
        <color theme="1"/>
        <rFont val="Cambria"/>
        <family val="1"/>
      </rPr>
      <t xml:space="preserve"> (311+312)</t>
    </r>
  </si>
  <si>
    <t>L.</t>
  </si>
  <si>
    <t>Dobit ili gubitak od obustavljenog poslovanja</t>
  </si>
  <si>
    <t>M.</t>
  </si>
  <si>
    <r>
      <rPr>
        <b/>
        <sz val="10"/>
        <color theme="1"/>
        <rFont val="Cambria"/>
        <family val="1"/>
      </rPr>
      <t>Dobit</t>
    </r>
    <r>
      <rPr>
        <sz val="10"/>
        <color theme="1"/>
        <rFont val="Cambria"/>
        <family val="1"/>
      </rPr>
      <t xml:space="preserve"> (319+321)</t>
    </r>
  </si>
  <si>
    <t>N.</t>
  </si>
  <si>
    <r>
      <rPr>
        <b/>
        <sz val="10"/>
        <color theme="1"/>
        <rFont val="Cambria"/>
        <family val="1"/>
      </rPr>
      <t xml:space="preserve">Gubitak </t>
    </r>
    <r>
      <rPr>
        <sz val="10"/>
        <color theme="1"/>
        <rFont val="Cambria"/>
        <family val="1"/>
      </rPr>
      <t>(320-321)</t>
    </r>
  </si>
  <si>
    <t>IZVJEŠTAJ O OSTALOM UKUPNOM REZULTATU</t>
  </si>
  <si>
    <t>O.</t>
  </si>
  <si>
    <r>
      <rPr>
        <b/>
        <sz val="10"/>
        <color theme="1"/>
        <rFont val="Cambria"/>
        <family val="1"/>
      </rPr>
      <t>Ostali ukupni rezultat</t>
    </r>
    <r>
      <rPr>
        <sz val="10"/>
        <color theme="1"/>
        <rFont val="Cambria"/>
        <family val="1"/>
      </rPr>
      <t xml:space="preserve"> (325+331) </t>
    </r>
  </si>
  <si>
    <t>Stavke koje mogu biti reklasifikovane u bilans uspjeha (326+327+328+329-330)</t>
  </si>
  <si>
    <t>Povećanje/(smanjenje) fer vrijednosti dužničkih instrumenata po fer vrijednosti kroz ostali ukupni rezultat</t>
  </si>
  <si>
    <t>Efekti proistekli iz transakcija zaštite ("hedging")</t>
  </si>
  <si>
    <t>Udio u ostalom ukupnom rezultatu pridruženog društva i zajedničkog poduhvata primjenom metode udjela</t>
  </si>
  <si>
    <t>Ostale stavke koje mogu biti reklasifikovane u bilans uspjeha</t>
  </si>
  <si>
    <t>Porez na dobit koji se odnosi na ove stavke</t>
  </si>
  <si>
    <t>Stavke koje neće biti reklasifikovane u bilans uspjeha (332+333+334+335+336+337-338)</t>
  </si>
  <si>
    <t>Revalorizacija zemljišta i građevina</t>
  </si>
  <si>
    <t>Povećanje/(smanjenje) fer vrijednosti instrumenata kapitala po fer vrijednosti kroz ostali ukupni rezultat</t>
  </si>
  <si>
    <t>Aktuarski dobici/(gubici) od planova definiranih primanja</t>
  </si>
  <si>
    <t xml:space="preserve">Dobici ili gubici po osnovu preračunavanja finansijskih izvještaja inostranog poslovanja </t>
  </si>
  <si>
    <t>Ostale stavke koje neće biti reklasifikovane u bilans uspjeha</t>
  </si>
  <si>
    <t>P.</t>
  </si>
  <si>
    <r>
      <rPr>
        <b/>
        <sz val="10"/>
        <color theme="1"/>
        <rFont val="Cambria"/>
        <family val="1"/>
      </rPr>
      <t>UKUPNI REZULTAT</t>
    </r>
    <r>
      <rPr>
        <sz val="10"/>
        <color theme="1"/>
        <rFont val="Cambria"/>
        <family val="1"/>
      </rPr>
      <t xml:space="preserve"> (322-323+324)</t>
    </r>
  </si>
  <si>
    <t>Zarada po dionici</t>
  </si>
  <si>
    <t>a) Osnovna zarada po dionici</t>
  </si>
  <si>
    <t>b) Razrijeđena zarada po dionici</t>
  </si>
  <si>
    <t>Dobit/(gubitak) koja pripada:</t>
  </si>
  <si>
    <t>a) Vlasnicima matičnog društva</t>
  </si>
  <si>
    <t>b) Vlasnicima manjinskih interesa</t>
  </si>
  <si>
    <t>Ukupni rezultat koji pripada:</t>
  </si>
  <si>
    <t>str. 5 od 5</t>
  </si>
  <si>
    <t>IZVJEŠTAJ O TOKOVIMA GOTOVINE</t>
  </si>
  <si>
    <t>(IZVJEŠTAJ O GOTOVINSKIM TOKOVIMA)</t>
  </si>
  <si>
    <t>(Direktna metoda)</t>
  </si>
  <si>
    <t>Oznaka (+)/(-)</t>
  </si>
  <si>
    <t>GOTOVINSKI TOKOVI IZ POSLOVNIH AKTIVNOSTI</t>
  </si>
  <si>
    <t>Prilivi od kupaca</t>
  </si>
  <si>
    <t>( + )</t>
  </si>
  <si>
    <t>Odlivi po osnovu plaćanja zaposlenima</t>
  </si>
  <si>
    <t>( - )</t>
  </si>
  <si>
    <t>Odlivi po osnovu plaćanja dobavljačima, po osnovu poslovnih aktivnosti</t>
  </si>
  <si>
    <t>Odlivi po osnovu ostalih troškova, nastalih po osnovu poslovnih aktivnosti</t>
  </si>
  <si>
    <t>Odlivi po osnovu plaćanja poreza na dobit</t>
  </si>
  <si>
    <t>Ostali prilivi iz poslovnih aktivnosti</t>
  </si>
  <si>
    <t>Ostali odlivi iz poslovnih aktivnosti</t>
  </si>
  <si>
    <t>Neto gotovinski tok koji je generisan/(korišten) u poslovnim aktivnostima (401 do 407)</t>
  </si>
  <si>
    <t>( + ) ( - )</t>
  </si>
  <si>
    <t>GOTOVINSKI TOKOVI IZ ULAGAČKIH AKTIVNOSTI</t>
  </si>
  <si>
    <t>Odlivi po osnovu kupovine nekretnina, postrojenja i opreme</t>
  </si>
  <si>
    <t>Prilivi po osnovu prodaje nekretnina, postrojenja i opreme</t>
  </si>
  <si>
    <t>Odlivi po osnovu kupovine investicijskih nekretnina</t>
  </si>
  <si>
    <t>Prilivi po osnovu prodaje investicijskih nekretnina</t>
  </si>
  <si>
    <t>Odlivi po osnovu kupovine nematerijalne imovine</t>
  </si>
  <si>
    <t>Prilivi po osnovu prodaje nematerijalne imovine</t>
  </si>
  <si>
    <t>str. 1 od 3</t>
  </si>
  <si>
    <t>Odlivi po osnovu kupovine biološke imovine</t>
  </si>
  <si>
    <t>Prilivi po osnovu prodaje biološke imovine</t>
  </si>
  <si>
    <t>Prilivi po osnovu prodaje dugoročne imovine namijenjene prodaji</t>
  </si>
  <si>
    <t>2.10.</t>
  </si>
  <si>
    <t>Ulaganja u finansijsku imovinu po fer vrijednosti kroz ostali ukupni rezultat</t>
  </si>
  <si>
    <t>2.11.</t>
  </si>
  <si>
    <t>Prilivi od finansijske imovine po fer vrijednosti kroz ostali ukupni rezultat</t>
  </si>
  <si>
    <t>2.12.</t>
  </si>
  <si>
    <t xml:space="preserve">Ulaganja u finansijsku imovinu po fer vrijednosti kroz bilans uspjeha </t>
  </si>
  <si>
    <t>2.13.</t>
  </si>
  <si>
    <t xml:space="preserve">Prilivi od finansijske imovine po fer vrijednosti kroz bilans uspjeha </t>
  </si>
  <si>
    <t>2.14.</t>
  </si>
  <si>
    <t>Ulaganja u ostalu finansijsku imovinu po amortizovanom trošku</t>
  </si>
  <si>
    <t>2.15.</t>
  </si>
  <si>
    <t>Prilivi od ostale finansijske imovine po amortizovanom trošku</t>
  </si>
  <si>
    <t>2.16.</t>
  </si>
  <si>
    <t>Primljena kamata i prihod od finansijskog najma</t>
  </si>
  <si>
    <t>2.17.</t>
  </si>
  <si>
    <t>Naplaćena potraživanja od finansijskog najma</t>
  </si>
  <si>
    <t>2.18.</t>
  </si>
  <si>
    <t>Naplaćena potraživanja od finansijskog podnajma</t>
  </si>
  <si>
    <t>2.19.</t>
  </si>
  <si>
    <t>Kupovina udjela u zavisnim društvima</t>
  </si>
  <si>
    <t>2.20.</t>
  </si>
  <si>
    <t>Prilivi od otuđenja udjela u zavisnim društvima</t>
  </si>
  <si>
    <t>2.21.</t>
  </si>
  <si>
    <t>Kupovina udjela u pridruženim društvima</t>
  </si>
  <si>
    <t>2.22.</t>
  </si>
  <si>
    <t>Prilivi od otuđenja udjela u pridruženim društvima</t>
  </si>
  <si>
    <t>2.23.</t>
  </si>
  <si>
    <t>Kupovina udjela u zajedničkim poduhvatima</t>
  </si>
  <si>
    <t>2.24.</t>
  </si>
  <si>
    <t>Prilivi od otuđenja udjela u zajedničkim poduhvatima</t>
  </si>
  <si>
    <t>2.25.</t>
  </si>
  <si>
    <t>Primljene dividende</t>
  </si>
  <si>
    <t>2.26.</t>
  </si>
  <si>
    <t>Prilivi po osnovu trgovanja derivatnim finansijskim instrumentima</t>
  </si>
  <si>
    <t>2.27.</t>
  </si>
  <si>
    <t>Odlivi po osnovu trgovanja derivatnim finansijskim instrumentima</t>
  </si>
  <si>
    <t>2.28.</t>
  </si>
  <si>
    <t>Ostali prilivi iz ulagačkih aktivnosti</t>
  </si>
  <si>
    <t>2.29.</t>
  </si>
  <si>
    <t>Ostali odlivi iz ulagačkih aktivnosti</t>
  </si>
  <si>
    <t>Neto gotovinski tok koji je generisan/(korišten) u ulagačkim aktivnostima (409 do 437)</t>
  </si>
  <si>
    <t>GOTOVINSKI TOKOVI IZ FINANSIJSKIH AKTIVNOSTI</t>
  </si>
  <si>
    <t>Prilivi od emisije dionica / uplaćeni vlasnički kapital</t>
  </si>
  <si>
    <t>Sticanje vlastitih dionica</t>
  </si>
  <si>
    <t>Prilivi od prodaje stečenih vlastitih dionica</t>
  </si>
  <si>
    <t>3.4.</t>
  </si>
  <si>
    <t>Isplaćene dividende</t>
  </si>
  <si>
    <t>3.5.</t>
  </si>
  <si>
    <t>Prilivi od uzetih kredita</t>
  </si>
  <si>
    <t>3.6.</t>
  </si>
  <si>
    <t>Otplata glavnice uzetih kredita</t>
  </si>
  <si>
    <t>3.7.</t>
  </si>
  <si>
    <t>Otplata kamate po uzetim kreditima</t>
  </si>
  <si>
    <t>3.8.</t>
  </si>
  <si>
    <t>Otplata glavnice po najmovima</t>
  </si>
  <si>
    <t>3.9.</t>
  </si>
  <si>
    <t>Otplata kamate po najmovima</t>
  </si>
  <si>
    <t>3.10.</t>
  </si>
  <si>
    <t>Prilivi po osnovu izdatih dužničkih instrumenata</t>
  </si>
  <si>
    <t>str. 2 od 3</t>
  </si>
  <si>
    <t>Oznaka (+) / (-)</t>
  </si>
  <si>
    <t>3.11.</t>
  </si>
  <si>
    <t>Odlivi po osnovu otplate izdatih dužničkih instrumenata</t>
  </si>
  <si>
    <t>3.12.</t>
  </si>
  <si>
    <t>Ostali prilivi iz finansijskih aktivnosti</t>
  </si>
  <si>
    <t>3.13.</t>
  </si>
  <si>
    <t>Ostali odlivi iz finansijskih aktivnosti</t>
  </si>
  <si>
    <t>Neto gotovinski tok koji je generisan/(korišten) u finansijskim aktivnostima (439 do 451)</t>
  </si>
  <si>
    <t>NETO POVEĆANJE / (SMANJENJE) GOTOVINE I GOTOVINSKIH EKVIVALENATA (A+B+C)</t>
  </si>
  <si>
    <t>GOTOVINA I GOTOVINSKI EKVIVALENTI NA POČETKU PERIODA</t>
  </si>
  <si>
    <t>EFEKTI PROMJENE DEVIZNIH KURSEVA GOTOVINE I GOTOVINSKIH EKVIVALENATA</t>
  </si>
  <si>
    <t>GOTOVINA I GOTOVINSKI EKVIVALENTI NA KRAJU PERIODA (4+5+6)</t>
  </si>
  <si>
    <t>str. 3 od 3</t>
  </si>
  <si>
    <t>(Indirektna metoda)</t>
  </si>
  <si>
    <t>Dobit/(gubitak) prije oporezivanja</t>
  </si>
  <si>
    <t>( + )( - )</t>
  </si>
  <si>
    <t>Usklađenja:</t>
  </si>
  <si>
    <t>1.2.1.</t>
  </si>
  <si>
    <t>Amortizacija</t>
  </si>
  <si>
    <t>1.2.2.</t>
  </si>
  <si>
    <t>(Dobit)/gubitak od otuđenja nekretnina, postrojenja i opreme, neto</t>
  </si>
  <si>
    <t>1.2.3.</t>
  </si>
  <si>
    <t>(Dobit)/gubitak od otuđenja ulaganja u investicijske nekretnine, neto</t>
  </si>
  <si>
    <t>1.2.4.</t>
  </si>
  <si>
    <t>(Dobit)/gubitak od otuđenja nematerijalne imovine, neto</t>
  </si>
  <si>
    <t>1.2.5.</t>
  </si>
  <si>
    <t>(Dobit)/gubitak od dugoročne imovine namijenjene prodaji, neto</t>
  </si>
  <si>
    <t>1.2.6.</t>
  </si>
  <si>
    <t>Umanjenje vrijednosti nekretnina, postrojenja i opreme</t>
  </si>
  <si>
    <t>1.2.7.</t>
  </si>
  <si>
    <t>Umanjenje vrijednosti investicijskih nekretnina</t>
  </si>
  <si>
    <t>1.2.8.</t>
  </si>
  <si>
    <t>Umanjenje vrijednosti nematerijalne imovine</t>
  </si>
  <si>
    <t>1.2.9.</t>
  </si>
  <si>
    <t>Efekti promjene fer vrijednosti ulaganja u investicijske nekretnine, neto</t>
  </si>
  <si>
    <t>1.2.10.</t>
  </si>
  <si>
    <t>Efekti promjene fer vrijednosti biološke imovine, neto</t>
  </si>
  <si>
    <t>1.2.11.</t>
  </si>
  <si>
    <t>Efekti promjene vrijednosti instrumenata kapitala po fer vrijednosti kroz bilans uspjeha</t>
  </si>
  <si>
    <t>1.2.12.</t>
  </si>
  <si>
    <t>(Dobit)/gubitak od prodaje dužničkih instrumenata po fer vrijednosti kroz ostali ukupni rezultat, neto</t>
  </si>
  <si>
    <t>1.2.13.</t>
  </si>
  <si>
    <t>(Otpuštanje)/Ispravka vrijednosti za gubitke od dužničkih instrumenata po fer vrijednosti kroz ostali ukupni rezultat, neto</t>
  </si>
  <si>
    <t>1.2.14.</t>
  </si>
  <si>
    <t>(Otpuštanje)/Ispravka vrijednosti za gubitke od potraživanja od kupaca, neto</t>
  </si>
  <si>
    <t>1.2.15.</t>
  </si>
  <si>
    <t>(Otpuštanje)/Ispravka vrijednosti za gubitke od ugovorne imovine, neto</t>
  </si>
  <si>
    <t>1.2.16.</t>
  </si>
  <si>
    <t>(Otpuštanje)/Ispravka vrijednosti za gubitke od ostale finansijske imovine po amortizovanom trošku, neto</t>
  </si>
  <si>
    <t>1.2.17.</t>
  </si>
  <si>
    <t>Viškovi, manjkovi, otpisi i prilagođavanje vrijednosti zaliha, neto</t>
  </si>
  <si>
    <t>1.2.18.</t>
  </si>
  <si>
    <t>Otpisane obaveze</t>
  </si>
  <si>
    <t>1.2.19.</t>
  </si>
  <si>
    <t>(Otpuštanje)/dodatno priznata rezervisanja, neto</t>
  </si>
  <si>
    <t>1.2.20.</t>
  </si>
  <si>
    <t>Udio u rezultatu pridruženog društva i zajedničkog poduhvata</t>
  </si>
  <si>
    <t>1.2.21.</t>
  </si>
  <si>
    <t>1.2.22.</t>
  </si>
  <si>
    <t>Prihod od dividendi priznat u bilansu uspjeha</t>
  </si>
  <si>
    <t>1.2.23.</t>
  </si>
  <si>
    <t>Prihodi od kamata i finansijskog najma priznati u bilansu uspjeha</t>
  </si>
  <si>
    <t>1.2.24.</t>
  </si>
  <si>
    <t>Finansijski rashodi priznati u bilansu uspjeha</t>
  </si>
  <si>
    <t>Promjene u obrtnom kapitalu</t>
  </si>
  <si>
    <t>1.3.1.</t>
  </si>
  <si>
    <t>Smanjenje/(povećanje) zaliha</t>
  </si>
  <si>
    <t>1.3.2.</t>
  </si>
  <si>
    <t>Smanjenje/(povećanje) potraživanja od kupaca</t>
  </si>
  <si>
    <t>1.3.3.</t>
  </si>
  <si>
    <t>Smanjenje/(povećanje) ostale imovine i potraživanja</t>
  </si>
  <si>
    <t>1.3.4.</t>
  </si>
  <si>
    <t>Smanjenje/(povećanje) ugovorne imovine</t>
  </si>
  <si>
    <t>1.3.5.</t>
  </si>
  <si>
    <t xml:space="preserve">Povećanje/(smanjenje) obaveza prema dobavljačima </t>
  </si>
  <si>
    <t>1.3.6.</t>
  </si>
  <si>
    <t>Povećanje/(smanjenje) ostalih obaveza</t>
  </si>
  <si>
    <t>1.3.7.</t>
  </si>
  <si>
    <t>Povećanje/(smanjenje) ugovornih obaveza</t>
  </si>
  <si>
    <t>Plaćeni porez na dobit</t>
  </si>
  <si>
    <t>Neto gotovinski tok koji je generisan/(korišten) u poslovnim aktivnostima (501 do 533)</t>
  </si>
  <si>
    <t xml:space="preserve">Odlivi po osnovu kupovine nematerijalne imovine </t>
  </si>
  <si>
    <t>Ulaganja u finansijsku imovinu po fer vrijednosti kroz bilans uspjeha</t>
  </si>
  <si>
    <t>Prilivi od finansijske imovine po fer vrijednosti kroz bilans uspjeha</t>
  </si>
  <si>
    <t>Neto gotovinski tok koji je generisan/(korišten) u ulagačkim aktivnostima (535 do 563)</t>
  </si>
  <si>
    <t>Prilivi od emisije dionica/uplaćeni vlasnički kapital</t>
  </si>
  <si>
    <t>Neto gotovinski tok koji je generisan/(korišten) u finansijskim aktivnostima (565 do 577)</t>
  </si>
  <si>
    <t>NETO POVEĆANJE/(SMANJENJE) GOTOVINE I GOTOVINSKIH EKVIVALENATA (A+B+C)</t>
  </si>
  <si>
    <t>IZVJEŠTAJ O PROMJENAMA NA KAPITALU</t>
  </si>
  <si>
    <t>VRSTA PROMJENE NA KAPITALU</t>
  </si>
  <si>
    <t>KAPITAL KOJI PRIPADA VLASNICIMA MATIČNOG DRUŠTVA</t>
  </si>
  <si>
    <t>Akumulirana neraspore-đena dobit/ (nepokriveni gubitak)</t>
  </si>
  <si>
    <t>UKUPNO (3+4+5+6+7+8+9)</t>
  </si>
  <si>
    <t>KAPITAL KOJI PRIPADA VLASNICIMA MANJINSKIH INTERESA</t>
  </si>
  <si>
    <t>UKUPNI KAPITAL (10+11)</t>
  </si>
  <si>
    <t>Rezerve</t>
  </si>
  <si>
    <t>Revalori-
zacijske rezerve za nekretnine, postrojenja i opremu</t>
  </si>
  <si>
    <t>Revalori-zacijske rezerve za finansijsku imovinu mjerenu po fer vrijednosti kroz ostali ukupni rezultat</t>
  </si>
  <si>
    <t>Ostale revaloriza-cijske rezerve</t>
  </si>
  <si>
    <t>Vlasnički udjeli</t>
  </si>
  <si>
    <t>Ostali vlasnički kapital</t>
  </si>
  <si>
    <t>2. Efekti retroaktivne primjene promjena računovodstvenih politika</t>
  </si>
  <si>
    <t>3.  Efekti retroaktivnog prepravljanja iznosa priznatih u skladu sa MRS 8</t>
  </si>
  <si>
    <t>5. Dobit/(gubitak) za period</t>
  </si>
  <si>
    <t>6. Ostali ukupni rezultat za period</t>
  </si>
  <si>
    <t>7. Ukupni rezultat (905+906)</t>
  </si>
  <si>
    <t>8. Emisija dioničkog kapitala i drugi oblici povećanja vlasničkog kapitala</t>
  </si>
  <si>
    <t>9. Sticanje vlastitih dionica i drugi oblici smanjenja vlasničkog kapitala</t>
  </si>
  <si>
    <t xml:space="preserve">10. Objavljene dividende </t>
  </si>
  <si>
    <t>11. Drugi oblici rasporeda dobiti i pokriće gubitka</t>
  </si>
  <si>
    <t>12. Ostale promjene</t>
  </si>
  <si>
    <t>14. Efekti retroaktivne primjene promjena računovodstvenih politika</t>
  </si>
  <si>
    <t>15. Efekti retroaktivnog prepravljanja iznosa priznatih u skladu sa MRS 8</t>
  </si>
  <si>
    <t>17. Dobit/(gubitak) za godinu</t>
  </si>
  <si>
    <t>18. Ostali ukupni rezultat za godinu</t>
  </si>
  <si>
    <t>19. Ukupni rezultat (917+918)</t>
  </si>
  <si>
    <t>20. Emisija dioničkog kapitala i drugi oblici povećanja vlasničkog kapitala</t>
  </si>
  <si>
    <t>21. Sticanje vlastitih dionica i drugi oblici smanjenja vlasničkog kapitala</t>
  </si>
  <si>
    <t xml:space="preserve">22. Objavljene dividende </t>
  </si>
  <si>
    <t>23. Drugi oblici rasporeda dobiti i pokriće gubitka</t>
  </si>
  <si>
    <t xml:space="preserve">24. Ostale promjene </t>
  </si>
  <si>
    <t>Opis</t>
  </si>
  <si>
    <t>Naziv emitenta</t>
  </si>
  <si>
    <t>Sjedište i adresa emitenta</t>
  </si>
  <si>
    <t>Obrazac OEI-PD</t>
  </si>
  <si>
    <t>Tabela B</t>
  </si>
  <si>
    <t>Tabela C</t>
  </si>
  <si>
    <t>Od____ do ____
tekuće godine</t>
  </si>
  <si>
    <t>Od____ do ____
prethodne godine</t>
  </si>
  <si>
    <t xml:space="preserve">Matični broj </t>
  </si>
  <si>
    <t>Tabela D</t>
  </si>
  <si>
    <t>Tabela E</t>
  </si>
  <si>
    <t>Tabela F</t>
  </si>
  <si>
    <t>OPĆI PODACI</t>
  </si>
  <si>
    <t>Tabela A</t>
  </si>
  <si>
    <t>Sadržaj</t>
  </si>
  <si>
    <t>Registarski broj emitenta u registru kod Komisije:</t>
  </si>
  <si>
    <t>1. PODACI O IDENTITETU EMITENTA</t>
  </si>
  <si>
    <t>Punu i skraćenu firmu emitenta</t>
  </si>
  <si>
    <t>Puna adresa (poštanski broj, mjesto, ulica i broj)</t>
  </si>
  <si>
    <t>Broj telefona i telefaksa</t>
  </si>
  <si>
    <t>E-mail adresa</t>
  </si>
  <si>
    <t>Internetska stranica</t>
  </si>
  <si>
    <t>Djelatnost emitenta</t>
  </si>
  <si>
    <t>Broj uposlenih u emitentu</t>
  </si>
  <si>
    <t>Broj poslovnih jedinica i predstavništava emitenta</t>
  </si>
  <si>
    <t>Firma i sjedište vanjskog revizora emitenta</t>
  </si>
  <si>
    <t>Naznaka da li su finansijski izvještaji za period za koji se podnose revidirani od strane vanjskog revizora</t>
  </si>
  <si>
    <t xml:space="preserve">Ime i prezime članova odbora za reviziju </t>
  </si>
  <si>
    <t>2. INFORMACIJE O NADZORNOM ODBORU I UPRAVI EMITENTA</t>
  </si>
  <si>
    <t>Ime i prezime predsjednika i članova nadzornog odbora emitenta</t>
  </si>
  <si>
    <t>Imena i prezimena, funkcije članova uprave emitenta</t>
  </si>
  <si>
    <t xml:space="preserve">Broj dionica emitenta koji posjeduje svaki od članova nadzornog odbora i uprave i učešće ukupnog nominalnog iznosa ovih dionica u osnovnom kapitalu emitenta na početku i na kraju perioda za koji se izvještaj podnosi </t>
  </si>
  <si>
    <t>3. PODACI O DIONICAMA I DIONIČARIMA EMITENTA</t>
  </si>
  <si>
    <t>Ukupan broj dioničara na zadnji datum izvještajnog perioda</t>
  </si>
  <si>
    <t>Broj emitovanih dionica i nominalna cijena po dionici na zadnji datum izvještajnog perioda</t>
  </si>
  <si>
    <t xml:space="preserve">Ime i prezime svakog fizičkog lica i firma svakog pravnog lica koje je vlasnik više od 5% dionica emitenta s pravom glasa na kraju izvještajnog perioda  </t>
  </si>
  <si>
    <t>4. PODACI O PRAVNIM LICIMA KOJI SU U VLASNIŠTVU EMITENTA</t>
  </si>
  <si>
    <t>Naziv pravnog lica u kojem emitent posjeduje više od 10% dionica ili vlasništva u kapitalu na kraju izvještajnog perioda, te naziv poslovnih jedinica/predstavništava emitenta</t>
  </si>
  <si>
    <t xml:space="preserve">Datum i mjesto održavanja </t>
  </si>
  <si>
    <t>Značajne odluke donesene na  skupštini</t>
  </si>
  <si>
    <t>6.BITNI DOGAĐAJI U IZVJEŠTAJNOM PERIODU</t>
  </si>
  <si>
    <t>Podaci o isplaćenoj dividendi i kamatama od vrijednosnih papira</t>
  </si>
  <si>
    <t>Podaci o emisiji vrijednosnih papira i  načinu upotrebe kapitala pribavljenog putem emisije vrijednosnih papira emitenta u izvještajnom periodu</t>
  </si>
  <si>
    <t xml:space="preserve">Podaci o transakcijama imovinom u obimu većem od 10% vrijednosti ukupne imovine emitenata na dan transakcije navodeći činjenice koje su na to uticale  </t>
  </si>
  <si>
    <t xml:space="preserve">Podaci o smanjenju ili povećanju imovine emitenta za više od 10% u odnosu na stanje iz prethodnog izvještaja navodeći činjenice koje su na to uticale  </t>
  </si>
  <si>
    <t xml:space="preserve">Podaci o smanjenju ili povećanju neto dobiti ili gubitka emitenta za više od 10% u odnosu na stanje iz prethodnog izvještaja navodeći činjenice koje su na to uticale  </t>
  </si>
  <si>
    <t>5. PODACI O ODRŽANIM SKUPŠTINAMA EMITENTA U IZVJEŠTAJNOM PERIODU</t>
  </si>
  <si>
    <t>Dnevni red skupštine</t>
  </si>
  <si>
    <t>Tabela G</t>
  </si>
  <si>
    <t>Zabilješke i komentari uprave neophodni za bolje i jasnije razumjevanje podataka prezentiranih u Tabelama A, B, C, D, E i F obrazca OEI-PD</t>
  </si>
  <si>
    <t>Pozicija na koju se odnosi komentar ili zabilješka</t>
  </si>
  <si>
    <t>Komentar ili zabilješka</t>
  </si>
  <si>
    <t>Izvještaj sastavio/la:</t>
  </si>
  <si>
    <t>Iznos tekuće godine</t>
  </si>
  <si>
    <t>Iznos prethodne godine (početno stanje)</t>
  </si>
  <si>
    <t xml:space="preserve"> za period od __________ do__________ 20___. godine</t>
  </si>
  <si>
    <t xml:space="preserve">   JP Elektroprivreda BiH d.d. Sarajevo</t>
  </si>
  <si>
    <t>71000 Sarajevo,Vilsonovo šetalište 15</t>
  </si>
  <si>
    <t>033 75 10 00, 033 75 10 08</t>
  </si>
  <si>
    <t>Proizvodnja i  distribucija električne energije, snabdijevanje i trgovina električnom energijom</t>
  </si>
  <si>
    <t xml:space="preserve"> 9  (devet)</t>
  </si>
  <si>
    <t>Ne</t>
  </si>
  <si>
    <t xml:space="preserve">www.epbih.ba </t>
  </si>
  <si>
    <t xml:space="preserve">ured.uprave@epbih.ba </t>
  </si>
  <si>
    <t>Nijedan član Nadzornog odbora niti Uprave JP Elektroprivreda BiH d.d. - Sarajevo nema dionice emitenta JP Elektroprivreda BiH d.d. - Sarajevo u svom vlasništvu.</t>
  </si>
  <si>
    <t>31.506.541  nominalne cijene 71</t>
  </si>
  <si>
    <t>Federacija Bosne i Hercegovine</t>
  </si>
  <si>
    <t>dr. sci. Sanel Buljubašić</t>
  </si>
  <si>
    <t>JP Elektroprivreda BiH d.d. Sarajevo</t>
  </si>
  <si>
    <t>Vilsonovo šetalište 15, 71000 Sarajevo</t>
  </si>
  <si>
    <t>4200225150005</t>
  </si>
  <si>
    <t>MBS:1-2758</t>
  </si>
  <si>
    <t>Od 01.01. do 31.12.
tekuće godine</t>
  </si>
  <si>
    <t>Pozicija D.6.1. Amortizacija Nekretnina, postrojenja i opreme  (Bilans uspjeha)</t>
  </si>
  <si>
    <t>Pozicija C.1.5. Dati avansi (Bilans stanja)</t>
  </si>
  <si>
    <t>Promjena u odnosu na kraj prethodne godine se odnosi na avanse date povezanim licima za zalihe</t>
  </si>
  <si>
    <t>Promjena u odnosu na kraj prethodne godine se najvećim dijelom odnosi na manje efekte po osnovu primjene MRS - 2 Zalihe</t>
  </si>
  <si>
    <t>- dr. sci. Sanel Buljubašić, Generalni direktor
- Fahrudin Tanović, Izvršni direktor za proizvodnju
- Edisej Sjerotanović, Izvršni direktor za distribuciju
- dr. sci. Nevad Ikanović, Izvršni direktor za snabdijevanje i trgovinu
- Sanela Jurišić, Izvršna direktorica za ekonomske poslove
- Amra Ohranović, Izvršna direktorica za pravne poslove i ljudske resurse
- Harun Gadžo, Izvršni direktor za kapitalne investicije</t>
  </si>
  <si>
    <r>
      <rPr>
        <sz val="10"/>
        <rFont val="Times New Roman"/>
        <family val="1"/>
        <charset val="238"/>
      </rPr>
      <t>- Mr Mevledin Bećirević, dipl ecc Predsjednik
- Namik Smajović, dipl. pravnik - član
- Suljo Kasapović, dipl ecc - član</t>
    </r>
  </si>
  <si>
    <t>Pozicija B.6. Viškovi i ostala pozitivna usklađenja zaliha (Bilans uspjeha)</t>
  </si>
  <si>
    <t>za period od 01.01. do 30.06.2026. godine</t>
  </si>
  <si>
    <t>U Sarajevu, 31.07.2026. godine</t>
  </si>
  <si>
    <t xml:space="preserve">  na dan 30.06.2026. godine</t>
  </si>
  <si>
    <t xml:space="preserve"> za period od 01.01. do 30.06.2026. godine</t>
  </si>
  <si>
    <t>za period koji završava na dan 30.06.2026. godine</t>
  </si>
  <si>
    <t>Od 01.01. do 30.06.
tekuće godine</t>
  </si>
  <si>
    <t>Od 01.01. do 30.06.
prethodne godine</t>
  </si>
  <si>
    <t>25. Stanje na kraju perioda na dan 30.06.2026. godine  (916+919+920-921-922+923+924)</t>
  </si>
  <si>
    <t>13. Stanje na kraju perioda na dan 31.12.2025. godine (904+907+908-909-910+911+912)</t>
  </si>
  <si>
    <t>16. Ponovo iskazano stanje na početku perioda 01.01.2026. godine (913+914+915)</t>
  </si>
  <si>
    <t>1. Stanje na kraju perioda na dan 31.12.2024. godine</t>
  </si>
  <si>
    <t>4. Ponovo iskazano stanje na početku perioda 01.01.2025. godine (901+902+903)</t>
  </si>
  <si>
    <r>
      <rPr>
        <b/>
        <sz val="10"/>
        <rFont val="Times New Roman"/>
        <family val="1"/>
        <charset val="238"/>
      </rPr>
      <t>Nadzorni odbor je do 25.03.2026. godine djelovao u sastavu</t>
    </r>
    <r>
      <rPr>
        <sz val="10"/>
        <rFont val="Times New Roman"/>
        <family val="1"/>
      </rPr>
      <t xml:space="preserve">:                                                   
- Vedran Kaser, v.d. član - Predsjednik
- dr. sci Amel Kosovac, član
- dr. sci. Milenko Obad, član
- Edin Hamzić, član
- Damir Kurjaković, član
- Zlatko Terzić, član
- Ivan Gržić, član                                                                                                                      </t>
    </r>
    <r>
      <rPr>
        <b/>
        <sz val="10"/>
        <rFont val="Times New Roman"/>
        <family val="1"/>
        <charset val="238"/>
      </rPr>
      <t>Nadzorni odbor je od 26.03.2026. godine do 09.04.2026. godine djelovao u sastavu</t>
    </r>
    <r>
      <rPr>
        <sz val="10"/>
        <rFont val="Times New Roman"/>
        <family val="1"/>
      </rPr>
      <t xml:space="preserve">:                                                                                                                                 -Vedran Kaser, v.d. član - Predsjednik
- dr. sci Amel Kosovac, član
- dr. sci. Milenko Obad, član
- Edin Hamzić, član
- Damir Kurjaković, član
- Ivan Gržić, član 
</t>
    </r>
    <r>
      <rPr>
        <b/>
        <sz val="10"/>
        <rFont val="Times New Roman"/>
        <family val="1"/>
        <charset val="238"/>
      </rPr>
      <t>Nadzorni odbor od 10.04.2026. godine djeluje u sastavu</t>
    </r>
    <r>
      <rPr>
        <sz val="10"/>
        <rFont val="Times New Roman"/>
        <family val="1"/>
      </rPr>
      <t xml:space="preserve">:
- Vedran Kaser, Predsjednik
- dr. sci Amel Kosovac, član
- dr. sci. Milenko Obad, član
- Edin Hamzić, član
- Damir Kurjaković, član
- Boško Jefić, član
- Ivan Gržić, član       </t>
    </r>
  </si>
  <si>
    <t>2.580</t>
  </si>
  <si>
    <t xml:space="preserve">Devedeset i treća (vanredna) Skupština Društva održana 25.03.2026. godine u Sarajevu, Devedeset i četvrta (vanredna) Skupština Društva održana 10.04.2026. godine u Sarajevu, Devedeset i peta (redovna) Skupština Društva održana 30.06.2026. godine u Sarajevu,                                                                                          </t>
  </si>
  <si>
    <t xml:space="preserve">Dnevni red 93. (vanredne) Skupštine  Društva:                                                                                          1. Izbor radnih tijela Skupštine Društva:
 a) Predsjednika,
 b) zapisničara i dva ovjerivača zapisnika;
2. Donošenje Odluke o izmjenama Poslovnika o radu Skupštine JP Elektroprivreda BiH d.d. - Sarajevo                                                                                                                               3. Donošenje Odluke o razrješenju člana Nadzornog odbora JP Elektroprivreda BiH d.d. – Sarajevo ispred državnog kapitala, radi podnošenja ostavke;
4. Donošenje Odluke o izboru i imenovanju člana Nadzornog odbora JP Elektroprivreda BiH d.d. – Sarajevo, ispred državnog kapitala.                                                                                     5. Donošenje Odluke o prestanku privrednog društva MiOD d.o.o. - Tuzla i pokretanju postupka likvidacije
Dnevni red 94. (vanredne) Skupštine Društva:                                                                           1. Izbor radnih tijela Skupštine Društva:
 a) Predsjednika,
 b) zapisničara i dva ovjerivača zapisnika;
2. Donošenje Odluke o izboru i imenovanju člana Nadzornog odbora JP Elektroprivreda BiH d.d. – Sarajevo, ispred državnog kapitala.                                                                                                                   Dnevni red 95. (redovne) Skupštine Društva:                                                                                                                                              
1. Izbor radnih tijela Skupštine Društva:
       a) Predsjednika,
       b) zapisničara i dva ovjerivača zapisnika;
2. Donošenje Odluke o usvajanju Izvještaja o poslovanju JP Elektroprivreda BiH d.d. - Sarajevo za 2025. godinu koji uključuje finansijske izvještaje, izvještaje vanjskog revizora i Odbora za reviziju o reviziji finansijskih izvještaja, Izvještaj o radu Nadzornog odbora i Izvještaj o radu Odbora za reviziju;
3. Donošenje Odluke o pokriću gubitka za 2025. godinu;                                                           4. Donošenje Odluke o razrješenju člana Nadzornog odbora JP Elektroprivreda BiH d.d. – Sarajevo ispred državnog kapitala, radi isteka perioda na koji je imenovan;
5. Donošenje Odluke o izboru i imenovanju člana Nadzornog odbora JP Elektroprivreda BiH d.d. – Sarajevo, ispred državnog kapitala.  
                                                                                                                                                                                                                                                                                                                              </t>
  </si>
  <si>
    <t xml:space="preserve">- Odluka o prestanku privrednog društva MiOD d.o.o. Tuzla i pokretanju postupka likvidacije                                                                                                                                          - Odluka o usvajanju Izvještaja o poslovanju JP Elektroprivreda BiH d.d. - Sarajevo za 2025. godinu koji uključuje finansijske izvještaje, izvještaje vanjskog revizora i Odbora za reviziju o reviziji finansijskih izvještaja, Izvještaj o radu Nadzornog odbora i Izvještaj o radu Odbora za reviziju                                                                                                                                - Odluka o pokriću gubitka za 2025. godinu </t>
  </si>
  <si>
    <t>U podružnicama HE na Neretvi, VP Podveležje, TE Kakanj i TE Tuzla za dio opreme je ukalkulisan trošak amortizacije po funkcionalnom metodu, s obzirom na njeno korištenje (trošenje) u povećanom (smanjenom) obimu proizvodnje u odnosu na planirani nivo.</t>
  </si>
  <si>
    <t>Pozicija A.3.2. Ostale rezerve (Bilans stanja)</t>
  </si>
  <si>
    <t>- RMU „Breza“ d.o.o. Breza
- RU „Kreka“d.o.o. Tuzla
- RMU „Zenica“ d.o.o. Zenica
- RU „Gračanica“d.o.o. Gornji Vakuf-Uskoplje
- RMU „Abid Lolić“ d.o.o. Travnik
- RMU „Đurđevik“ d.o.o. Đurđevik i
- RMU „Kakanj“ d.o.o. Kakanj                                                                                                            - ZD Eldis Tehnika d.o.o. Sarajevo                                                                                                                   - Hotel ELBIH d.d. Makarska
- Iskraemeco Sarajevo d.o.o Sarajevo
- ETI Sarajevo d.o.o. Sarajevo                                                                                                       - TTU Energetik d.o.o. Tuzla                                                                                                      - GEOLP d.o.o. Kakanj                                                                                                           - MIOD d.o.o. Tuzla, u likvidaciji</t>
  </si>
  <si>
    <t xml:space="preserve">Finansijski rezultat za period I-VI 2026. godinu je dobit u iznosu od 10,39 mil. KM, uz napomenu da je planirani rezultat bio dobit od 5,12 mil. KM. Ovo znači da je rezultat bolji od planiranog za oko 5,27 mil. KM. Glavna obilježja poslovanja u prvoj polovini 2026. godine:
- veća proizvodnja u HE za 65,8 GWh u odnosu na planiranu zbog povoljnih hidroloških prilika
- manja proizvodnja u TE za 367,4 GWh
- povećan specifični utrošak topline uglja u odnosu na planirani
- na skoro svim planskim stavkama troškova ostvarenje je ispod plana, izuzev troškova nabavke električne energije, troškova mrežarina i naknada za NOS.
</t>
  </si>
  <si>
    <t>Pozicija G. Dobit iz redovnog poslovanja prije oporezivanja</t>
  </si>
  <si>
    <t>Promjena u odnosu na kraj prethodne godine u skladu sa Odlukom Skupštine o pokriću gubitka za 2025. godinu na teret rezervi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</si>
</sst>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_(* #,##0.00_);_(* \(#,##0.00\);_(* &quot;-&quot;??_);_(@_)"/>
    <numFmt numFmtId="165" formatCode="0.000%"/>
    <numFmt numFmtId="166" formatCode="dd/mm/yyyy"/>
    <numFmt numFmtId="167" formatCode="\00"/>
    <numFmt numFmtId="168" formatCode="yyyy"/>
    <numFmt numFmtId="169" formatCode="d/m/yyyy/"/>
    <numFmt numFmtId="170" formatCode="_-* #,##0.00_-;\-* #,##0.00_-;_-* \-??_-;_-@_-"/>
    <numFmt numFmtId="171" formatCode="_(* #,##0.00_);_(* \(#,##0.00\);_(* \-??_);_(@_)"/>
    <numFmt numFmtId="172" formatCode="0.00000000000000000"/>
    <numFmt numFmtId="173" formatCode="0.0000"/>
  </numFmts>
  <fonts count="91">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1"/>
      <color rgb="FF000000"/>
      <name val="Calibri"/>
      <family val="2"/>
    </font>
    <font>
      <sz val="11"/>
      <color theme="8" tint="-0.249977111117893"/>
      <name val="Calibri"/>
      <family val="2"/>
    </font>
    <font>
      <sz val="11"/>
      <color theme="8" tint="-0.249977111117893"/>
      <name val="Calibri"/>
      <family val="2"/>
    </font>
    <font>
      <sz val="11"/>
      <name val="Calibri"/>
      <family val="2"/>
    </font>
    <font>
      <sz val="11"/>
      <name val="Calibri"/>
      <family val="2"/>
    </font>
    <font>
      <sz val="11"/>
      <color rgb="FFFF0000"/>
      <name val="Calibri"/>
      <family val="2"/>
    </font>
    <font>
      <sz val="11"/>
      <name val="Calibri"/>
      <family val="2"/>
    </font>
    <font>
      <sz val="11"/>
      <name val="Arial Narrow"/>
      <family val="2"/>
    </font>
    <font>
      <sz val="11"/>
      <name val="Calibri"/>
      <family val="2"/>
      <scheme val="minor"/>
    </font>
    <font>
      <u/>
      <sz val="11"/>
      <color rgb="FF0563C1"/>
      <name val="Calibri"/>
      <family val="2"/>
    </font>
    <font>
      <sz val="17"/>
      <name val="Bar-Code 39"/>
      <family val="3"/>
    </font>
    <font>
      <sz val="36"/>
      <name val="Bar-Code 39"/>
      <family val="3"/>
    </font>
    <font>
      <sz val="11"/>
      <color rgb="FF000000"/>
      <name val="Calibri"/>
      <family val="2"/>
    </font>
    <font>
      <sz val="22"/>
      <name val="Bar-Code 39"/>
      <family val="3"/>
    </font>
    <font>
      <sz val="11"/>
      <color rgb="FF000000"/>
      <name val="Cambria"/>
      <family val="1"/>
    </font>
    <font>
      <sz val="16"/>
      <name val="Cambria"/>
      <family val="1"/>
    </font>
    <font>
      <b/>
      <sz val="21"/>
      <name val="Cambria"/>
      <family val="1"/>
    </font>
    <font>
      <b/>
      <sz val="16"/>
      <name val="Cambria"/>
      <family val="1"/>
    </font>
    <font>
      <sz val="11"/>
      <name val="Cambria"/>
      <family val="1"/>
    </font>
    <font>
      <sz val="11"/>
      <color theme="1"/>
      <name val="Cambria"/>
      <family val="1"/>
    </font>
    <font>
      <sz val="11"/>
      <color rgb="FFFF0000"/>
      <name val="Cambria"/>
      <family val="1"/>
    </font>
    <font>
      <sz val="11"/>
      <color theme="0" tint="-0.499984740745262"/>
      <name val="Cambria"/>
      <family val="1"/>
    </font>
    <font>
      <sz val="11"/>
      <color rgb="FFC00000"/>
      <name val="Cambria"/>
      <family val="1"/>
    </font>
    <font>
      <b/>
      <sz val="11"/>
      <name val="Cambria"/>
      <family val="1"/>
    </font>
    <font>
      <sz val="10"/>
      <color rgb="FFFF0000"/>
      <name val="Cambria"/>
      <family val="1"/>
    </font>
    <font>
      <sz val="10"/>
      <color theme="1"/>
      <name val="Cambria"/>
      <family val="1"/>
    </font>
    <font>
      <sz val="10"/>
      <name val="Cambria"/>
      <family val="1"/>
    </font>
    <font>
      <sz val="10"/>
      <color rgb="FF000000"/>
      <name val="Cambria"/>
      <family val="1"/>
    </font>
    <font>
      <sz val="11"/>
      <color theme="0" tint="-0.34998626667073579"/>
      <name val="Cambria"/>
      <family val="1"/>
    </font>
    <font>
      <sz val="26"/>
      <color rgb="FFFF0000"/>
      <name val="Cambria"/>
      <family val="1"/>
    </font>
    <font>
      <b/>
      <sz val="26"/>
      <name val="Cambria"/>
      <family val="1"/>
    </font>
    <font>
      <sz val="26"/>
      <name val="Cambria"/>
      <family val="1"/>
    </font>
    <font>
      <sz val="26"/>
      <color rgb="FF808080"/>
      <name val="Cambria"/>
      <family val="1"/>
    </font>
    <font>
      <sz val="16"/>
      <color rgb="FFFF0000"/>
      <name val="Cambria"/>
      <family val="1"/>
    </font>
    <font>
      <sz val="21"/>
      <color rgb="FFFF0000"/>
      <name val="Cambria"/>
      <family val="1"/>
    </font>
    <font>
      <sz val="21"/>
      <name val="Cambria"/>
      <family val="1"/>
    </font>
    <font>
      <sz val="21"/>
      <color rgb="FF000000"/>
      <name val="Cambria"/>
      <family val="1"/>
    </font>
    <font>
      <sz val="22"/>
      <name val="Cambria"/>
      <family val="1"/>
    </font>
    <font>
      <b/>
      <sz val="20"/>
      <name val="Cambria"/>
      <family val="1"/>
    </font>
    <font>
      <b/>
      <sz val="10"/>
      <name val="Cambria"/>
      <family val="1"/>
    </font>
    <font>
      <sz val="19"/>
      <name val="Cambria"/>
      <family val="1"/>
    </font>
    <font>
      <b/>
      <sz val="14"/>
      <name val="Cambria"/>
      <family val="1"/>
    </font>
    <font>
      <sz val="10"/>
      <color theme="0" tint="-0.499984740745262"/>
      <name val="Cambria"/>
      <family val="1"/>
    </font>
    <font>
      <sz val="9"/>
      <color theme="1"/>
      <name val="Cambria"/>
      <family val="1"/>
    </font>
    <font>
      <sz val="14"/>
      <name val="Cambria"/>
      <family val="1"/>
    </font>
    <font>
      <sz val="9"/>
      <color theme="0" tint="-0.499984740745262"/>
      <name val="Cambria"/>
      <family val="1"/>
    </font>
    <font>
      <b/>
      <sz val="12"/>
      <name val="Cambria"/>
      <family val="1"/>
    </font>
    <font>
      <sz val="12"/>
      <name val="Cambria"/>
      <family val="1"/>
    </font>
    <font>
      <sz val="14"/>
      <color theme="0" tint="-0.499984740745262"/>
      <name val="Cambria"/>
      <family val="1"/>
    </font>
    <font>
      <sz val="15"/>
      <name val="Cambria"/>
      <family val="1"/>
    </font>
    <font>
      <b/>
      <sz val="15"/>
      <name val="Cambria"/>
      <family val="1"/>
    </font>
    <font>
      <sz val="12"/>
      <color rgb="FFFF0000"/>
      <name val="Cambria"/>
      <family val="1"/>
    </font>
    <font>
      <b/>
      <sz val="12"/>
      <color theme="1" tint="0.499984740745262"/>
      <name val="Cambria"/>
      <family val="1"/>
    </font>
    <font>
      <sz val="10"/>
      <color rgb="FFC00000"/>
      <name val="Cambria"/>
      <family val="1"/>
    </font>
    <font>
      <b/>
      <sz val="10"/>
      <color theme="1"/>
      <name val="Cambria"/>
      <family val="1"/>
    </font>
    <font>
      <b/>
      <sz val="9"/>
      <color theme="1"/>
      <name val="Cambria"/>
      <family val="1"/>
    </font>
    <font>
      <sz val="10"/>
      <color theme="1" tint="0.249977111117893"/>
      <name val="Cambria"/>
      <family val="1"/>
    </font>
    <font>
      <b/>
      <sz val="10"/>
      <color theme="1" tint="0.249977111117893"/>
      <name val="Cambria"/>
      <family val="1"/>
    </font>
    <font>
      <sz val="11"/>
      <color theme="1" tint="0.249977111117893"/>
      <name val="Cambria"/>
      <family val="1"/>
    </font>
    <font>
      <b/>
      <sz val="10"/>
      <color rgb="FF000000"/>
      <name val="Cambria"/>
      <family val="1"/>
    </font>
    <font>
      <sz val="26"/>
      <color theme="1" tint="0.249977111117893"/>
      <name val="Cambria"/>
      <family val="1"/>
    </font>
    <font>
      <b/>
      <sz val="26"/>
      <color theme="1" tint="0.249977111117893"/>
      <name val="Cambria"/>
      <family val="1"/>
    </font>
    <font>
      <sz val="12"/>
      <color theme="1" tint="0.249977111117893"/>
      <name val="Cambria"/>
      <family val="1"/>
    </font>
    <font>
      <b/>
      <sz val="14"/>
      <color theme="1" tint="0.249977111117893"/>
      <name val="Cambria"/>
      <family val="1"/>
    </font>
    <font>
      <sz val="14"/>
      <color theme="1" tint="0.249977111117893"/>
      <name val="Cambria"/>
      <family val="1"/>
    </font>
    <font>
      <u/>
      <sz val="11"/>
      <color rgb="FF0563C1"/>
      <name val="Calibri"/>
      <family val="2"/>
    </font>
    <font>
      <b/>
      <sz val="10"/>
      <name val="Cambria"/>
      <family val="1"/>
      <charset val="238"/>
    </font>
    <font>
      <sz val="18"/>
      <name val="Cambria"/>
      <family val="1"/>
    </font>
    <font>
      <b/>
      <sz val="16"/>
      <name val="Cambria"/>
      <family val="1"/>
      <charset val="238"/>
    </font>
    <font>
      <sz val="16"/>
      <name val="Cambria"/>
      <family val="1"/>
      <charset val="238"/>
    </font>
    <font>
      <sz val="18"/>
      <name val="Cambria"/>
      <family val="1"/>
      <charset val="238"/>
    </font>
    <font>
      <b/>
      <sz val="11"/>
      <color theme="1" tint="0.249977111117893"/>
      <name val="Cambria"/>
      <family val="1"/>
      <charset val="238"/>
    </font>
    <font>
      <b/>
      <sz val="12"/>
      <name val="Cambria"/>
      <family val="1"/>
      <charset val="238"/>
    </font>
    <font>
      <sz val="16"/>
      <color theme="1" tint="0.249977111117893"/>
      <name val="Cambria"/>
      <family val="1"/>
    </font>
    <font>
      <b/>
      <sz val="16"/>
      <color theme="1" tint="0.249977111117893"/>
      <name val="Cambria"/>
      <family val="1"/>
    </font>
    <font>
      <b/>
      <sz val="12"/>
      <color theme="1"/>
      <name val="Cambria"/>
      <family val="1"/>
    </font>
    <font>
      <b/>
      <sz val="14"/>
      <color theme="1"/>
      <name val="Cambria"/>
      <family val="1"/>
    </font>
    <font>
      <sz val="12"/>
      <name val="Cambria"/>
      <family val="1"/>
      <charset val="238"/>
    </font>
    <font>
      <b/>
      <sz val="13"/>
      <name val="Cambria"/>
      <family val="1"/>
    </font>
    <font>
      <b/>
      <sz val="18"/>
      <name val="Cambria"/>
      <family val="1"/>
      <charset val="238"/>
    </font>
    <font>
      <b/>
      <sz val="11"/>
      <name val="Cambria"/>
      <family val="1"/>
      <charset val="238"/>
    </font>
    <font>
      <u/>
      <sz val="11"/>
      <color theme="10"/>
      <name val="Calibri"/>
      <family val="2"/>
      <scheme val="minor"/>
    </font>
    <font>
      <sz val="10"/>
      <name val="Arial"/>
      <family val="2"/>
      <charset val="238"/>
    </font>
    <font>
      <sz val="10"/>
      <name val="Times New Roman"/>
      <family val="1"/>
      <charset val="238"/>
    </font>
    <font>
      <sz val="10"/>
      <name val="Times New Roman"/>
      <family val="1"/>
    </font>
    <font>
      <i/>
      <sz val="10"/>
      <name val="Times New Roman"/>
      <family val="1"/>
      <charset val="238"/>
    </font>
    <font>
      <b/>
      <sz val="10"/>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0"/>
        <bgColor theme="0"/>
      </patternFill>
    </fill>
    <fill>
      <patternFill patternType="solid">
        <fgColor theme="0"/>
        <bgColor rgb="FFFFFFFF"/>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170" fontId="4" fillId="0" borderId="0"/>
    <xf numFmtId="43" fontId="3" fillId="0" borderId="0"/>
    <xf numFmtId="164" fontId="3" fillId="0" borderId="0"/>
    <xf numFmtId="170" fontId="16" fillId="0" borderId="0"/>
    <xf numFmtId="0" fontId="13" fillId="0" borderId="0"/>
    <xf numFmtId="0" fontId="69" fillId="0" borderId="0"/>
    <xf numFmtId="0" fontId="2" fillId="0" borderId="0"/>
    <xf numFmtId="0" fontId="4" fillId="0" borderId="0"/>
    <xf numFmtId="0" fontId="16" fillId="0" borderId="0"/>
    <xf numFmtId="0" fontId="3" fillId="0" borderId="0"/>
    <xf numFmtId="0" fontId="16" fillId="0" borderId="0"/>
    <xf numFmtId="9" fontId="3" fillId="0" borderId="0"/>
    <xf numFmtId="9" fontId="4" fillId="0" borderId="0"/>
    <xf numFmtId="0" fontId="85" fillId="0" borderId="0" applyNumberFormat="0" applyFill="0" applyBorder="0" applyAlignment="0" applyProtection="0"/>
    <xf numFmtId="0" fontId="86" fillId="0" borderId="0"/>
    <xf numFmtId="9" fontId="1" fillId="0" borderId="0" applyFont="0" applyFill="0" applyBorder="0" applyAlignment="0" applyProtection="0"/>
  </cellStyleXfs>
  <cellXfs count="406">
    <xf numFmtId="0" fontId="0" fillId="0" borderId="0" xfId="0"/>
    <xf numFmtId="0" fontId="4" fillId="0" borderId="0" xfId="8"/>
    <xf numFmtId="0" fontId="3" fillId="0" borderId="0" xfId="10"/>
    <xf numFmtId="0" fontId="4" fillId="0" borderId="0" xfId="8" applyAlignment="1">
      <alignment horizontal="left"/>
    </xf>
    <xf numFmtId="0" fontId="5" fillId="0" borderId="0" xfId="8" applyFont="1" applyAlignment="1">
      <alignment horizontal="right"/>
    </xf>
    <xf numFmtId="0" fontId="6" fillId="0" borderId="0" xfId="8" applyFont="1"/>
    <xf numFmtId="0" fontId="7" fillId="0" borderId="0" xfId="8" applyFont="1"/>
    <xf numFmtId="165" fontId="4" fillId="0" borderId="0" xfId="8" applyNumberFormat="1"/>
    <xf numFmtId="1" fontId="4" fillId="0" borderId="0" xfId="8" applyNumberFormat="1"/>
    <xf numFmtId="0" fontId="4" fillId="0" borderId="0" xfId="8" applyAlignment="1">
      <alignment horizontal="right"/>
    </xf>
    <xf numFmtId="49" fontId="6" fillId="0" borderId="0" xfId="8" applyNumberFormat="1" applyFont="1" applyAlignment="1">
      <alignment horizontal="right"/>
    </xf>
    <xf numFmtId="165" fontId="4" fillId="0" borderId="0" xfId="8" applyNumberFormat="1" applyAlignment="1">
      <alignment horizontal="right"/>
    </xf>
    <xf numFmtId="0" fontId="8" fillId="0" borderId="0" xfId="8" applyFont="1"/>
    <xf numFmtId="49" fontId="4" fillId="0" borderId="0" xfId="8" applyNumberFormat="1"/>
    <xf numFmtId="0" fontId="8" fillId="0" borderId="0" xfId="8" applyFont="1" applyAlignment="1">
      <alignment horizontal="left"/>
    </xf>
    <xf numFmtId="0" fontId="5" fillId="0" borderId="0" xfId="8" applyFont="1"/>
    <xf numFmtId="49" fontId="6" fillId="0" borderId="0" xfId="8" applyNumberFormat="1" applyFont="1"/>
    <xf numFmtId="0" fontId="4" fillId="0" borderId="0" xfId="8" applyAlignment="1">
      <alignment vertical="center"/>
    </xf>
    <xf numFmtId="0" fontId="10" fillId="0" borderId="0" xfId="8" applyFont="1" applyAlignment="1">
      <alignment horizontal="left" vertical="center" wrapText="1"/>
    </xf>
    <xf numFmtId="0" fontId="10" fillId="0" borderId="0" xfId="8" applyFont="1" applyAlignment="1">
      <alignment vertical="center"/>
    </xf>
    <xf numFmtId="166" fontId="10" fillId="0" borderId="0" xfId="8" applyNumberFormat="1" applyFont="1" applyAlignment="1">
      <alignment horizontal="left" vertical="center" wrapText="1"/>
    </xf>
    <xf numFmtId="0" fontId="11" fillId="0" borderId="0" xfId="8" applyFont="1" applyAlignment="1">
      <alignment vertical="center"/>
    </xf>
    <xf numFmtId="0" fontId="12" fillId="0" borderId="0" xfId="8" applyFont="1" applyAlignment="1">
      <alignment vertical="center"/>
    </xf>
    <xf numFmtId="167" fontId="10" fillId="0" borderId="0" xfId="8" applyNumberFormat="1" applyFont="1" applyAlignment="1">
      <alignment horizontal="left" vertical="center" wrapText="1"/>
    </xf>
    <xf numFmtId="0" fontId="10" fillId="0" borderId="0" xfId="8" quotePrefix="1" applyFont="1" applyAlignment="1">
      <alignment horizontal="left" vertical="center"/>
    </xf>
    <xf numFmtId="168" fontId="10" fillId="0" borderId="0" xfId="8" applyNumberFormat="1" applyFont="1" applyAlignment="1">
      <alignment horizontal="left" vertical="center" wrapText="1"/>
    </xf>
    <xf numFmtId="166" fontId="4" fillId="0" borderId="0" xfId="8" applyNumberFormat="1" applyAlignment="1">
      <alignment horizontal="left" vertical="center" wrapText="1"/>
    </xf>
    <xf numFmtId="0" fontId="10" fillId="2" borderId="0" xfId="8" applyFont="1" applyFill="1" applyAlignment="1">
      <alignment vertical="center"/>
    </xf>
    <xf numFmtId="0" fontId="10" fillId="2" borderId="0" xfId="8" applyFont="1" applyFill="1" applyAlignment="1">
      <alignment horizontal="left" vertical="center" wrapText="1"/>
    </xf>
    <xf numFmtId="1" fontId="10" fillId="0" borderId="0" xfId="8" applyNumberFormat="1" applyFont="1" applyAlignment="1">
      <alignment horizontal="left" vertical="center" wrapText="1"/>
    </xf>
    <xf numFmtId="0" fontId="4" fillId="3" borderId="0" xfId="8" applyFill="1" applyAlignment="1">
      <alignment vertical="center"/>
    </xf>
    <xf numFmtId="10" fontId="10" fillId="3" borderId="0" xfId="13" applyNumberFormat="1" applyFont="1" applyFill="1" applyAlignment="1">
      <alignment horizontal="left" vertical="center" wrapText="1"/>
    </xf>
    <xf numFmtId="0" fontId="10" fillId="3" borderId="0" xfId="8" applyFont="1" applyFill="1" applyAlignment="1">
      <alignment vertical="center"/>
    </xf>
    <xf numFmtId="0" fontId="10" fillId="3" borderId="0" xfId="8" applyFont="1" applyFill="1" applyAlignment="1">
      <alignment horizontal="right" vertical="center"/>
    </xf>
    <xf numFmtId="3" fontId="14" fillId="0" borderId="0" xfId="1" quotePrefix="1" applyNumberFormat="1" applyFont="1" applyAlignment="1">
      <alignment horizontal="right" vertical="center"/>
    </xf>
    <xf numFmtId="3" fontId="14" fillId="0" borderId="0" xfId="1" quotePrefix="1" applyNumberFormat="1" applyFont="1" applyAlignment="1">
      <alignment horizontal="right"/>
    </xf>
    <xf numFmtId="0" fontId="18" fillId="0" borderId="0" xfId="8" applyFont="1"/>
    <xf numFmtId="0" fontId="22" fillId="0" borderId="0" xfId="8" applyFont="1" applyAlignment="1">
      <alignment vertical="center"/>
    </xf>
    <xf numFmtId="0" fontId="22" fillId="0" borderId="0" xfId="8" applyFont="1" applyAlignment="1">
      <alignment horizontal="left" vertical="center"/>
    </xf>
    <xf numFmtId="0" fontId="24" fillId="0" borderId="0" xfId="8" applyFont="1"/>
    <xf numFmtId="0" fontId="22" fillId="0" borderId="0" xfId="8" applyFont="1" applyAlignment="1">
      <alignment horizontal="left"/>
    </xf>
    <xf numFmtId="0" fontId="22" fillId="0" borderId="0" xfId="8" applyFont="1"/>
    <xf numFmtId="0" fontId="24" fillId="0" borderId="0" xfId="8" applyFont="1" applyAlignment="1">
      <alignment vertical="top"/>
    </xf>
    <xf numFmtId="0" fontId="22" fillId="0" borderId="0" xfId="8" applyFont="1" applyAlignment="1">
      <alignment vertical="top"/>
    </xf>
    <xf numFmtId="0" fontId="18" fillId="0" borderId="0" xfId="8" applyFont="1" applyAlignment="1">
      <alignment vertical="top"/>
    </xf>
    <xf numFmtId="0" fontId="24" fillId="0" borderId="0" xfId="8" applyFont="1" applyAlignment="1">
      <alignment vertical="center"/>
    </xf>
    <xf numFmtId="0" fontId="18" fillId="0" borderId="0" xfId="8" applyFont="1" applyAlignment="1">
      <alignment vertical="center"/>
    </xf>
    <xf numFmtId="0" fontId="25" fillId="0" borderId="0" xfId="8" applyFont="1" applyAlignment="1">
      <alignment horizontal="left" vertical="center"/>
    </xf>
    <xf numFmtId="0" fontId="23" fillId="5" borderId="0" xfId="8" applyFont="1" applyFill="1" applyAlignment="1">
      <alignment vertical="center"/>
    </xf>
    <xf numFmtId="0" fontId="28" fillId="0" borderId="0" xfId="8" applyFont="1" applyAlignment="1">
      <alignment vertical="center"/>
    </xf>
    <xf numFmtId="0" fontId="30" fillId="0" borderId="0" xfId="8" applyFont="1" applyAlignment="1">
      <alignment vertical="center"/>
    </xf>
    <xf numFmtId="0" fontId="31" fillId="0" borderId="0" xfId="8" applyFont="1" applyAlignment="1">
      <alignment vertical="center"/>
    </xf>
    <xf numFmtId="0" fontId="26" fillId="0" borderId="0" xfId="8" applyFont="1" applyAlignment="1">
      <alignment vertical="center"/>
    </xf>
    <xf numFmtId="2" fontId="26" fillId="0" borderId="0" xfId="8" applyNumberFormat="1" applyFont="1" applyAlignment="1">
      <alignment vertical="center"/>
    </xf>
    <xf numFmtId="0" fontId="24" fillId="0" borderId="0" xfId="8" applyFont="1" applyAlignment="1">
      <alignment horizontal="right" vertical="center"/>
    </xf>
    <xf numFmtId="0" fontId="27" fillId="0" borderId="0" xfId="8" applyFont="1" applyAlignment="1">
      <alignment horizontal="right" vertical="center"/>
    </xf>
    <xf numFmtId="0" fontId="32" fillId="0" borderId="0" xfId="8" applyFont="1" applyAlignment="1">
      <alignment horizontal="center" vertical="center"/>
    </xf>
    <xf numFmtId="0" fontId="32" fillId="0" borderId="0" xfId="8" applyFont="1" applyAlignment="1">
      <alignment horizontal="right" vertical="center"/>
    </xf>
    <xf numFmtId="3" fontId="25" fillId="0" borderId="0" xfId="1" quotePrefix="1" applyNumberFormat="1" applyFont="1" applyAlignment="1">
      <alignment horizontal="center"/>
    </xf>
    <xf numFmtId="0" fontId="33" fillId="0" borderId="0" xfId="8" applyFont="1"/>
    <xf numFmtId="0" fontId="35" fillId="0" borderId="0" xfId="8" applyFont="1"/>
    <xf numFmtId="0" fontId="34" fillId="0" borderId="0" xfId="8" applyFont="1"/>
    <xf numFmtId="0" fontId="34" fillId="0" borderId="0" xfId="8" applyFont="1" applyAlignment="1">
      <alignment horizontal="center"/>
    </xf>
    <xf numFmtId="1" fontId="36" fillId="0" borderId="0" xfId="8" applyNumberFormat="1" applyFont="1" applyAlignment="1">
      <alignment horizontal="left" vertical="top"/>
    </xf>
    <xf numFmtId="0" fontId="37" fillId="0" borderId="0" xfId="8" applyFont="1"/>
    <xf numFmtId="0" fontId="19" fillId="0" borderId="0" xfId="8" applyFont="1"/>
    <xf numFmtId="0" fontId="38" fillId="0" borderId="0" xfId="8" applyFont="1"/>
    <xf numFmtId="0" fontId="20" fillId="0" borderId="0" xfId="8" applyFont="1"/>
    <xf numFmtId="0" fontId="39" fillId="0" borderId="0" xfId="8" applyFont="1"/>
    <xf numFmtId="0" fontId="40" fillId="0" borderId="0" xfId="8" applyFont="1"/>
    <xf numFmtId="0" fontId="38" fillId="0" borderId="0" xfId="8" applyFont="1" applyAlignment="1">
      <alignment vertical="center"/>
    </xf>
    <xf numFmtId="0" fontId="39" fillId="0" borderId="0" xfId="8" applyFont="1" applyAlignment="1">
      <alignment vertical="center"/>
    </xf>
    <xf numFmtId="0" fontId="20" fillId="0" borderId="0" xfId="8" applyFont="1" applyAlignment="1">
      <alignment vertical="center"/>
    </xf>
    <xf numFmtId="0" fontId="19" fillId="0" borderId="0" xfId="8" applyFont="1" applyAlignment="1">
      <alignment horizontal="center" vertical="center"/>
    </xf>
    <xf numFmtId="0" fontId="21" fillId="0" borderId="0" xfId="8" applyFont="1" applyAlignment="1">
      <alignment horizontal="center" vertical="center"/>
    </xf>
    <xf numFmtId="3" fontId="19" fillId="0" borderId="0" xfId="1" applyNumberFormat="1" applyFont="1" applyAlignment="1">
      <alignment horizontal="right" vertical="center"/>
    </xf>
    <xf numFmtId="3" fontId="19" fillId="0" borderId="0" xfId="1" applyNumberFormat="1" applyFont="1" applyAlignment="1">
      <alignment horizontal="center" vertical="center"/>
    </xf>
    <xf numFmtId="0" fontId="18" fillId="0" borderId="0" xfId="11" applyFont="1"/>
    <xf numFmtId="0" fontId="18" fillId="0" borderId="0" xfId="11" applyFont="1" applyAlignment="1">
      <alignment horizontal="right"/>
    </xf>
    <xf numFmtId="0" fontId="50" fillId="0" borderId="0" xfId="11" applyFont="1"/>
    <xf numFmtId="0" fontId="53" fillId="0" borderId="0" xfId="11" applyFont="1"/>
    <xf numFmtId="0" fontId="53" fillId="0" borderId="0" xfId="11" applyFont="1" applyAlignment="1">
      <alignment vertical="top"/>
    </xf>
    <xf numFmtId="171" fontId="54" fillId="0" borderId="0" xfId="11" applyNumberFormat="1" applyFont="1" applyAlignment="1">
      <alignment horizontal="left" vertical="top" wrapText="1"/>
    </xf>
    <xf numFmtId="171" fontId="54" fillId="0" borderId="0" xfId="4" applyNumberFormat="1" applyFont="1" applyAlignment="1">
      <alignment horizontal="left" vertical="top"/>
    </xf>
    <xf numFmtId="171" fontId="54" fillId="0" borderId="0" xfId="11" applyNumberFormat="1" applyFont="1" applyAlignment="1">
      <alignment horizontal="left" wrapText="1"/>
    </xf>
    <xf numFmtId="0" fontId="55" fillId="0" borderId="0" xfId="10" applyFont="1"/>
    <xf numFmtId="0" fontId="51" fillId="0" borderId="0" xfId="10" applyFont="1"/>
    <xf numFmtId="0" fontId="56" fillId="0" borderId="0" xfId="10" applyFont="1"/>
    <xf numFmtId="0" fontId="22" fillId="0" borderId="0" xfId="10" applyFont="1" applyAlignment="1">
      <alignment vertical="center"/>
    </xf>
    <xf numFmtId="0" fontId="19" fillId="0" borderId="0" xfId="10" applyFont="1" applyAlignment="1">
      <alignment horizontal="right"/>
    </xf>
    <xf numFmtId="0" fontId="55" fillId="0" borderId="0" xfId="10" applyFont="1" applyAlignment="1">
      <alignment vertical="center"/>
    </xf>
    <xf numFmtId="0" fontId="51" fillId="0" borderId="0" xfId="10" applyFont="1" applyAlignment="1">
      <alignment vertical="center"/>
    </xf>
    <xf numFmtId="0" fontId="19" fillId="0" borderId="0" xfId="10" applyFont="1" applyAlignment="1">
      <alignment horizontal="right" vertical="center"/>
    </xf>
    <xf numFmtId="0" fontId="44" fillId="0" borderId="0" xfId="11" applyFont="1"/>
    <xf numFmtId="0" fontId="44" fillId="0" borderId="0" xfId="11" applyFont="1" applyAlignment="1">
      <alignment horizontal="left"/>
    </xf>
    <xf numFmtId="1" fontId="41" fillId="0" borderId="0" xfId="10" applyNumberFormat="1" applyFont="1" applyAlignment="1">
      <alignment horizontal="center" textRotation="90"/>
    </xf>
    <xf numFmtId="1" fontId="46" fillId="0" borderId="0" xfId="10" applyNumberFormat="1" applyFont="1" applyAlignment="1">
      <alignment horizontal="center" textRotation="90"/>
    </xf>
    <xf numFmtId="0" fontId="49" fillId="0" borderId="0" xfId="10" applyFont="1" applyAlignment="1">
      <alignment horizontal="center" vertical="center" textRotation="90" wrapText="1"/>
    </xf>
    <xf numFmtId="1" fontId="25" fillId="0" borderId="0" xfId="10" applyNumberFormat="1" applyFont="1" applyAlignment="1">
      <alignment horizontal="left" vertical="center"/>
    </xf>
    <xf numFmtId="0" fontId="48" fillId="0" borderId="0" xfId="10" applyFont="1"/>
    <xf numFmtId="0" fontId="50" fillId="0" borderId="0" xfId="10" applyFont="1"/>
    <xf numFmtId="0" fontId="48" fillId="0" borderId="0" xfId="10" applyFont="1" applyAlignment="1">
      <alignment horizontal="left" vertical="center"/>
    </xf>
    <xf numFmtId="0" fontId="30" fillId="0" borderId="0" xfId="8" applyFont="1" applyAlignment="1">
      <alignment vertical="top"/>
    </xf>
    <xf numFmtId="0" fontId="37" fillId="0" borderId="0" xfId="8" applyFont="1" applyAlignment="1">
      <alignment vertical="center"/>
    </xf>
    <xf numFmtId="0" fontId="30" fillId="0" borderId="0" xfId="8" applyFont="1" applyAlignment="1">
      <alignment horizontal="left"/>
    </xf>
    <xf numFmtId="0" fontId="43" fillId="0" borderId="0" xfId="1" applyNumberFormat="1" applyFont="1" applyAlignment="1">
      <alignment horizontal="left" vertical="top"/>
    </xf>
    <xf numFmtId="0" fontId="30" fillId="0" borderId="0" xfId="8" applyFont="1" applyAlignment="1">
      <alignment horizontal="left" vertical="top"/>
    </xf>
    <xf numFmtId="0" fontId="43" fillId="0" borderId="0" xfId="1" applyNumberFormat="1" applyFont="1" applyAlignment="1">
      <alignment horizontal="right" vertical="top"/>
    </xf>
    <xf numFmtId="0" fontId="31" fillId="0" borderId="0" xfId="8" applyFont="1"/>
    <xf numFmtId="0" fontId="31" fillId="0" borderId="0" xfId="8" applyFont="1" applyAlignment="1">
      <alignment vertical="top"/>
    </xf>
    <xf numFmtId="0" fontId="43" fillId="0" borderId="0" xfId="1" applyNumberFormat="1" applyFont="1" applyAlignment="1">
      <alignment vertical="top" wrapText="1"/>
    </xf>
    <xf numFmtId="3" fontId="29" fillId="5" borderId="1" xfId="8" applyNumberFormat="1" applyFont="1" applyFill="1" applyBorder="1" applyAlignment="1">
      <alignment horizontal="right" vertical="center" wrapText="1"/>
    </xf>
    <xf numFmtId="3" fontId="29" fillId="5" borderId="1" xfId="8" applyNumberFormat="1" applyFont="1" applyFill="1" applyBorder="1" applyAlignment="1" applyProtection="1">
      <alignment horizontal="right" vertical="center" wrapText="1"/>
      <protection locked="0"/>
    </xf>
    <xf numFmtId="3" fontId="29" fillId="5" borderId="1" xfId="8" applyNumberFormat="1" applyFont="1" applyFill="1" applyBorder="1" applyAlignment="1" applyProtection="1">
      <alignment vertical="center" wrapText="1"/>
      <protection locked="0"/>
    </xf>
    <xf numFmtId="3" fontId="58" fillId="5" borderId="1" xfId="8" applyNumberFormat="1" applyFont="1" applyFill="1" applyBorder="1" applyAlignment="1" applyProtection="1">
      <alignment horizontal="right" vertical="center" wrapText="1"/>
      <protection locked="0"/>
    </xf>
    <xf numFmtId="0" fontId="57" fillId="0" borderId="0" xfId="8" applyFont="1" applyAlignment="1">
      <alignment vertical="center"/>
    </xf>
    <xf numFmtId="0" fontId="28" fillId="0" borderId="0" xfId="8" applyFont="1"/>
    <xf numFmtId="0" fontId="30" fillId="0" borderId="0" xfId="8" applyFont="1"/>
    <xf numFmtId="0" fontId="28" fillId="0" borderId="0" xfId="8" applyFont="1" applyAlignment="1">
      <alignment vertical="top"/>
    </xf>
    <xf numFmtId="0" fontId="21" fillId="0" borderId="1" xfId="8" applyFont="1" applyBorder="1" applyAlignment="1">
      <alignment horizontal="center" vertical="center"/>
    </xf>
    <xf numFmtId="0" fontId="21" fillId="0" borderId="3" xfId="8" applyFont="1" applyBorder="1" applyAlignment="1">
      <alignment horizontal="center" vertical="center" wrapText="1"/>
    </xf>
    <xf numFmtId="0" fontId="21" fillId="0" borderId="4" xfId="8" applyFont="1" applyBorder="1" applyAlignment="1">
      <alignment horizontal="center" vertical="center"/>
    </xf>
    <xf numFmtId="0" fontId="21" fillId="0" borderId="4" xfId="8" applyFont="1" applyBorder="1" applyAlignment="1">
      <alignment horizontal="center" vertical="center" wrapText="1"/>
    </xf>
    <xf numFmtId="0" fontId="21" fillId="0" borderId="5" xfId="8" applyFont="1" applyBorder="1" applyAlignment="1">
      <alignment horizontal="center" vertical="center" wrapText="1"/>
    </xf>
    <xf numFmtId="0" fontId="45" fillId="0" borderId="1" xfId="8" applyFont="1" applyBorder="1" applyAlignment="1">
      <alignment horizontal="center" vertical="center"/>
    </xf>
    <xf numFmtId="3" fontId="21" fillId="0" borderId="1" xfId="1" applyNumberFormat="1" applyFont="1" applyBorder="1" applyAlignment="1" applyProtection="1">
      <alignment horizontal="right" vertical="center"/>
      <protection locked="0"/>
    </xf>
    <xf numFmtId="3" fontId="21" fillId="0" borderId="1" xfId="1" applyNumberFormat="1" applyFont="1" applyBorder="1" applyAlignment="1" applyProtection="1">
      <alignment horizontal="right" vertical="center" wrapText="1"/>
      <protection locked="0"/>
    </xf>
    <xf numFmtId="0" fontId="19" fillId="0" borderId="1" xfId="8" applyFont="1" applyBorder="1" applyAlignment="1">
      <alignment horizontal="left" vertical="center"/>
    </xf>
    <xf numFmtId="0" fontId="19" fillId="0" borderId="1" xfId="8" applyFont="1" applyBorder="1" applyAlignment="1">
      <alignment horizontal="center" vertical="center"/>
    </xf>
    <xf numFmtId="3" fontId="19" fillId="0" borderId="1" xfId="1" applyNumberFormat="1" applyFont="1" applyBorder="1" applyAlignment="1" applyProtection="1">
      <alignment horizontal="right" vertical="center" wrapText="1"/>
      <protection locked="0"/>
    </xf>
    <xf numFmtId="0" fontId="21" fillId="0" borderId="6" xfId="8" applyFont="1" applyBorder="1" applyAlignment="1">
      <alignment horizontal="left" vertical="center"/>
    </xf>
    <xf numFmtId="0" fontId="21" fillId="0" borderId="7" xfId="8" applyFont="1" applyBorder="1" applyAlignment="1">
      <alignment horizontal="left" vertical="center"/>
    </xf>
    <xf numFmtId="0" fontId="21" fillId="0" borderId="7" xfId="8" applyFont="1" applyBorder="1" applyAlignment="1">
      <alignment horizontal="center" vertical="center"/>
    </xf>
    <xf numFmtId="3" fontId="21" fillId="0" borderId="7" xfId="1" applyNumberFormat="1" applyFont="1" applyBorder="1" applyAlignment="1">
      <alignment horizontal="right" vertical="center" wrapText="1"/>
    </xf>
    <xf numFmtId="3" fontId="21" fillId="0" borderId="8" xfId="1" applyNumberFormat="1" applyFont="1" applyBorder="1" applyAlignment="1">
      <alignment horizontal="right" vertical="center" wrapText="1"/>
    </xf>
    <xf numFmtId="0" fontId="19" fillId="0" borderId="6" xfId="8" applyFont="1" applyBorder="1" applyAlignment="1">
      <alignment horizontal="left" vertical="center"/>
    </xf>
    <xf numFmtId="0" fontId="19" fillId="0" borderId="7" xfId="8" applyFont="1" applyBorder="1" applyAlignment="1">
      <alignment horizontal="left" vertical="center"/>
    </xf>
    <xf numFmtId="0" fontId="19" fillId="0" borderId="7" xfId="8" applyFont="1" applyBorder="1" applyAlignment="1">
      <alignment horizontal="center" vertical="center"/>
    </xf>
    <xf numFmtId="3" fontId="19" fillId="0" borderId="7" xfId="1" applyNumberFormat="1" applyFont="1" applyBorder="1" applyAlignment="1">
      <alignment horizontal="right" vertical="center" wrapText="1"/>
    </xf>
    <xf numFmtId="3" fontId="19" fillId="0" borderId="8" xfId="1" applyNumberFormat="1" applyFont="1" applyBorder="1" applyAlignment="1">
      <alignment horizontal="right" vertical="center" wrapText="1"/>
    </xf>
    <xf numFmtId="0" fontId="19" fillId="0" borderId="6" xfId="8" applyFont="1" applyBorder="1" applyAlignment="1">
      <alignment horizontal="left" vertical="center" wrapText="1"/>
    </xf>
    <xf numFmtId="0" fontId="19" fillId="0" borderId="7" xfId="8" applyFont="1" applyBorder="1" applyAlignment="1">
      <alignment horizontal="left" vertical="center" wrapText="1"/>
    </xf>
    <xf numFmtId="0" fontId="22" fillId="0" borderId="0" xfId="8" applyFont="1" applyAlignment="1">
      <alignment horizontal="right" vertical="center"/>
    </xf>
    <xf numFmtId="3" fontId="21" fillId="0" borderId="1" xfId="1" applyNumberFormat="1" applyFont="1" applyBorder="1" applyAlignment="1">
      <alignment horizontal="right" vertical="center" wrapText="1"/>
    </xf>
    <xf numFmtId="3" fontId="19" fillId="0" borderId="1" xfId="1" applyNumberFormat="1" applyFont="1" applyBorder="1" applyAlignment="1">
      <alignment horizontal="right" vertical="center" wrapText="1"/>
    </xf>
    <xf numFmtId="0" fontId="60" fillId="0" borderId="0" xfId="8" applyFont="1" applyAlignment="1">
      <alignment horizontal="left"/>
    </xf>
    <xf numFmtId="0" fontId="60" fillId="0" borderId="0" xfId="8" applyFont="1" applyAlignment="1">
      <alignment vertical="center"/>
    </xf>
    <xf numFmtId="0" fontId="61" fillId="0" borderId="0" xfId="8" applyFont="1" applyAlignment="1">
      <alignment horizontal="left" vertical="center"/>
    </xf>
    <xf numFmtId="3" fontId="60" fillId="0" borderId="0" xfId="1" quotePrefix="1" applyNumberFormat="1" applyFont="1" applyAlignment="1">
      <alignment horizontal="right" vertical="center"/>
    </xf>
    <xf numFmtId="0" fontId="61" fillId="0" borderId="0" xfId="8" applyFont="1" applyAlignment="1">
      <alignment vertical="center"/>
    </xf>
    <xf numFmtId="0" fontId="60" fillId="0" borderId="0" xfId="8" applyFont="1"/>
    <xf numFmtId="0" fontId="62" fillId="0" borderId="0" xfId="8" applyFont="1" applyAlignment="1">
      <alignment vertical="center"/>
    </xf>
    <xf numFmtId="0" fontId="62" fillId="0" borderId="0" xfId="8" applyFont="1" applyAlignment="1">
      <alignment horizontal="right" vertical="center"/>
    </xf>
    <xf numFmtId="0" fontId="60" fillId="0" borderId="0" xfId="8" applyFont="1" applyAlignment="1">
      <alignment horizontal="right" vertical="center"/>
    </xf>
    <xf numFmtId="0" fontId="60" fillId="0" borderId="0" xfId="8" applyFont="1" applyAlignment="1">
      <alignment horizontal="center" vertical="center"/>
    </xf>
    <xf numFmtId="0" fontId="60" fillId="0" borderId="0" xfId="8" applyFont="1" applyAlignment="1">
      <alignment horizontal="left" vertical="center"/>
    </xf>
    <xf numFmtId="0" fontId="63" fillId="0" borderId="0" xfId="8" applyFont="1" applyAlignment="1">
      <alignment vertical="center"/>
    </xf>
    <xf numFmtId="0" fontId="63" fillId="0" borderId="0" xfId="8" applyFont="1" applyAlignment="1">
      <alignment horizontal="center" vertical="center"/>
    </xf>
    <xf numFmtId="0" fontId="43" fillId="0" borderId="0" xfId="8" applyFont="1" applyAlignment="1">
      <alignment horizontal="right" vertical="center"/>
    </xf>
    <xf numFmtId="0" fontId="43" fillId="0" borderId="0" xfId="8" applyFont="1" applyAlignment="1">
      <alignment horizontal="center" vertical="center"/>
    </xf>
    <xf numFmtId="0" fontId="61" fillId="0" borderId="0" xfId="8" applyFont="1" applyAlignment="1">
      <alignment horizontal="center" vertical="center"/>
    </xf>
    <xf numFmtId="3" fontId="60" fillId="0" borderId="0" xfId="1" quotePrefix="1" applyNumberFormat="1" applyFont="1" applyAlignment="1">
      <alignment horizontal="center"/>
    </xf>
    <xf numFmtId="3" fontId="29" fillId="0" borderId="1" xfId="8" applyNumberFormat="1" applyFont="1" applyBorder="1" applyAlignment="1" applyProtection="1">
      <alignment horizontal="right" vertical="center" wrapText="1"/>
      <protection locked="0"/>
    </xf>
    <xf numFmtId="3" fontId="29" fillId="0" borderId="1" xfId="8" applyNumberFormat="1" applyFont="1" applyBorder="1" applyAlignment="1" applyProtection="1">
      <alignment vertical="center" wrapText="1"/>
      <protection locked="0"/>
    </xf>
    <xf numFmtId="0" fontId="64" fillId="0" borderId="0" xfId="8" applyFont="1"/>
    <xf numFmtId="0" fontId="64" fillId="0" borderId="0" xfId="8" applyFont="1" applyAlignment="1">
      <alignment horizontal="center" vertical="top"/>
    </xf>
    <xf numFmtId="0" fontId="64" fillId="0" borderId="0" xfId="8" applyFont="1" applyAlignment="1">
      <alignment horizontal="left" vertical="top"/>
    </xf>
    <xf numFmtId="0" fontId="65" fillId="0" borderId="0" xfId="8" applyFont="1" applyAlignment="1">
      <alignment horizontal="left" vertical="center"/>
    </xf>
    <xf numFmtId="1" fontId="64" fillId="0" borderId="0" xfId="8" applyNumberFormat="1" applyFont="1" applyAlignment="1">
      <alignment horizontal="left" vertical="center" wrapText="1"/>
    </xf>
    <xf numFmtId="1" fontId="64" fillId="0" borderId="0" xfId="8" quotePrefix="1" applyNumberFormat="1" applyFont="1" applyAlignment="1">
      <alignment horizontal="right" vertical="center"/>
    </xf>
    <xf numFmtId="3" fontId="64" fillId="0" borderId="0" xfId="1" quotePrefix="1" applyNumberFormat="1" applyFont="1" applyAlignment="1">
      <alignment vertical="center"/>
    </xf>
    <xf numFmtId="0" fontId="48" fillId="0" borderId="0" xfId="11" applyFont="1" applyAlignment="1">
      <alignment vertical="top"/>
    </xf>
    <xf numFmtId="0" fontId="48" fillId="0" borderId="0" xfId="11" applyFont="1" applyAlignment="1">
      <alignment horizontal="left" vertical="top"/>
    </xf>
    <xf numFmtId="0" fontId="50" fillId="0" borderId="0" xfId="4" applyNumberFormat="1" applyFont="1" applyAlignment="1">
      <alignment horizontal="right"/>
    </xf>
    <xf numFmtId="3" fontId="67" fillId="0" borderId="0" xfId="4" applyNumberFormat="1" applyFont="1" applyAlignment="1">
      <alignment horizontal="left" vertical="center"/>
    </xf>
    <xf numFmtId="0" fontId="52" fillId="0" borderId="0" xfId="10" applyFont="1" applyAlignment="1">
      <alignment horizontal="center" vertical="center" textRotation="90" wrapText="1"/>
    </xf>
    <xf numFmtId="3" fontId="68" fillId="0" borderId="0" xfId="4" quotePrefix="1" applyNumberFormat="1" applyFont="1" applyAlignment="1">
      <alignment horizontal="right" vertical="center"/>
    </xf>
    <xf numFmtId="49" fontId="58" fillId="5" borderId="1" xfId="8" applyNumberFormat="1" applyFont="1" applyFill="1" applyBorder="1" applyAlignment="1">
      <alignment horizontal="center" vertical="center" wrapText="1"/>
    </xf>
    <xf numFmtId="0" fontId="58" fillId="5" borderId="1" xfId="8" applyFont="1" applyFill="1" applyBorder="1" applyAlignment="1">
      <alignment horizontal="center" vertical="center"/>
    </xf>
    <xf numFmtId="0" fontId="58" fillId="5" borderId="1" xfId="8" applyFont="1" applyFill="1" applyBorder="1" applyAlignment="1">
      <alignment horizontal="center" vertical="center" wrapText="1"/>
    </xf>
    <xf numFmtId="49" fontId="47" fillId="5" borderId="1" xfId="8" applyNumberFormat="1" applyFont="1" applyFill="1" applyBorder="1" applyAlignment="1">
      <alignment horizontal="center" vertical="center"/>
    </xf>
    <xf numFmtId="0" fontId="47" fillId="5" borderId="1" xfId="8" applyFont="1" applyFill="1" applyBorder="1" applyAlignment="1">
      <alignment horizontal="center" vertical="center"/>
    </xf>
    <xf numFmtId="0" fontId="47" fillId="5" borderId="1" xfId="8" applyFont="1" applyFill="1" applyBorder="1" applyAlignment="1">
      <alignment horizontal="center" vertical="center" wrapText="1"/>
    </xf>
    <xf numFmtId="49" fontId="29" fillId="5" borderId="1" xfId="8" applyNumberFormat="1" applyFont="1" applyFill="1" applyBorder="1" applyAlignment="1">
      <alignment horizontal="center" vertical="center"/>
    </xf>
    <xf numFmtId="0" fontId="58" fillId="5" borderId="1" xfId="8" applyFont="1" applyFill="1" applyBorder="1" applyAlignment="1">
      <alignment horizontal="left" vertical="center" wrapText="1"/>
    </xf>
    <xf numFmtId="0" fontId="29" fillId="5" borderId="1" xfId="8" applyFont="1" applyFill="1" applyBorder="1" applyAlignment="1">
      <alignment horizontal="center" vertical="center" wrapText="1"/>
    </xf>
    <xf numFmtId="49" fontId="58" fillId="5" borderId="1" xfId="8" applyNumberFormat="1" applyFont="1" applyFill="1" applyBorder="1" applyAlignment="1">
      <alignment horizontal="center" vertical="center"/>
    </xf>
    <xf numFmtId="0" fontId="43" fillId="0" borderId="1" xfId="8" applyFont="1" applyBorder="1" applyAlignment="1">
      <alignment horizontal="left" vertical="center" wrapText="1"/>
    </xf>
    <xf numFmtId="0" fontId="29" fillId="5" borderId="1" xfId="8" applyFont="1" applyFill="1" applyBorder="1" applyAlignment="1">
      <alignment horizontal="left" vertical="center" wrapText="1"/>
    </xf>
    <xf numFmtId="0" fontId="29" fillId="5" borderId="1" xfId="8" applyFont="1" applyFill="1" applyBorder="1" applyAlignment="1">
      <alignment horizontal="left" vertical="center" wrapText="1" indent="2"/>
    </xf>
    <xf numFmtId="0" fontId="29" fillId="5" borderId="1" xfId="8" applyFont="1" applyFill="1" applyBorder="1" applyAlignment="1">
      <alignment horizontal="left" vertical="center" indent="2"/>
    </xf>
    <xf numFmtId="0" fontId="58" fillId="5" borderId="1" xfId="8" applyFont="1" applyFill="1" applyBorder="1" applyAlignment="1">
      <alignment horizontal="left" vertical="center"/>
    </xf>
    <xf numFmtId="0" fontId="29" fillId="5" borderId="1" xfId="8" applyFont="1" applyFill="1" applyBorder="1" applyAlignment="1">
      <alignment vertical="center" wrapText="1"/>
    </xf>
    <xf numFmtId="0" fontId="58" fillId="5" borderId="1" xfId="8" applyFont="1" applyFill="1" applyBorder="1" applyAlignment="1">
      <alignment vertical="center" wrapText="1"/>
    </xf>
    <xf numFmtId="3" fontId="58" fillId="5" borderId="1" xfId="8" applyNumberFormat="1" applyFont="1" applyFill="1" applyBorder="1" applyAlignment="1">
      <alignment horizontal="right" vertical="center" wrapText="1"/>
    </xf>
    <xf numFmtId="0" fontId="30" fillId="0" borderId="0" xfId="8" applyFont="1" applyAlignment="1">
      <alignment horizontal="left" vertical="center"/>
    </xf>
    <xf numFmtId="0" fontId="58" fillId="0" borderId="1" xfId="8" applyFont="1" applyBorder="1" applyAlignment="1">
      <alignment horizontal="center" vertical="center" wrapText="1"/>
    </xf>
    <xf numFmtId="49" fontId="30" fillId="4" borderId="1" xfId="8" applyNumberFormat="1" applyFont="1" applyFill="1" applyBorder="1" applyAlignment="1">
      <alignment horizontal="center" vertical="center"/>
    </xf>
    <xf numFmtId="49" fontId="43" fillId="4" borderId="1" xfId="8" applyNumberFormat="1" applyFont="1" applyFill="1" applyBorder="1" applyAlignment="1">
      <alignment horizontal="center" vertical="center"/>
    </xf>
    <xf numFmtId="0" fontId="58" fillId="6" borderId="1" xfId="8" applyFont="1" applyFill="1" applyBorder="1" applyAlignment="1">
      <alignment vertical="center" wrapText="1"/>
    </xf>
    <xf numFmtId="0" fontId="29" fillId="6" borderId="1" xfId="8" applyFont="1" applyFill="1" applyBorder="1" applyAlignment="1">
      <alignment vertical="center" wrapText="1"/>
    </xf>
    <xf numFmtId="0" fontId="29" fillId="6" borderId="1" xfId="8" applyFont="1" applyFill="1" applyBorder="1" applyAlignment="1">
      <alignment horizontal="left" vertical="center" wrapText="1" indent="2"/>
    </xf>
    <xf numFmtId="49" fontId="30" fillId="0" borderId="1" xfId="8" applyNumberFormat="1" applyFont="1" applyBorder="1" applyAlignment="1">
      <alignment horizontal="center" vertical="center"/>
    </xf>
    <xf numFmtId="0" fontId="29" fillId="0" borderId="1" xfId="8" applyFont="1" applyBorder="1" applyAlignment="1">
      <alignment horizontal="left" vertical="center" wrapText="1" indent="2"/>
    </xf>
    <xf numFmtId="0" fontId="29" fillId="0" borderId="1" xfId="8" applyFont="1" applyBorder="1" applyAlignment="1">
      <alignment horizontal="left" vertical="center" wrapText="1"/>
    </xf>
    <xf numFmtId="0" fontId="29" fillId="0" borderId="1" xfId="8" applyFont="1" applyBorder="1" applyAlignment="1">
      <alignment horizontal="center" vertical="center" wrapText="1"/>
    </xf>
    <xf numFmtId="49" fontId="43" fillId="0" borderId="1" xfId="8" applyNumberFormat="1" applyFont="1" applyBorder="1" applyAlignment="1">
      <alignment horizontal="center" vertical="center"/>
    </xf>
    <xf numFmtId="0" fontId="29" fillId="0" borderId="1" xfId="8" applyFont="1" applyBorder="1" applyAlignment="1">
      <alignment horizontal="left" vertical="center" indent="2"/>
    </xf>
    <xf numFmtId="0" fontId="58" fillId="0" borderId="1" xfId="8" applyFont="1" applyBorder="1" applyAlignment="1">
      <alignment horizontal="left" vertical="center" wrapText="1"/>
    </xf>
    <xf numFmtId="49" fontId="47" fillId="0" borderId="1" xfId="8" applyNumberFormat="1" applyFont="1" applyBorder="1" applyAlignment="1">
      <alignment horizontal="center" vertical="center"/>
    </xf>
    <xf numFmtId="0" fontId="59" fillId="0" borderId="1" xfId="8" applyFont="1" applyBorder="1" applyAlignment="1">
      <alignment horizontal="left" vertical="center" wrapText="1"/>
    </xf>
    <xf numFmtId="0" fontId="47" fillId="0" borderId="1" xfId="8" applyFont="1" applyBorder="1" applyAlignment="1">
      <alignment horizontal="left" vertical="center" wrapText="1"/>
    </xf>
    <xf numFmtId="0" fontId="59" fillId="0" borderId="1" xfId="8" applyFont="1" applyBorder="1" applyAlignment="1">
      <alignment horizontal="center" vertical="center"/>
    </xf>
    <xf numFmtId="0" fontId="47" fillId="0" borderId="1" xfId="8" applyFont="1" applyBorder="1" applyAlignment="1">
      <alignment horizontal="center" vertical="center" wrapText="1"/>
    </xf>
    <xf numFmtId="3" fontId="47" fillId="0" borderId="1" xfId="8" applyNumberFormat="1" applyFont="1" applyBorder="1" applyAlignment="1">
      <alignment horizontal="right" vertical="center" wrapText="1"/>
    </xf>
    <xf numFmtId="49" fontId="58" fillId="0" borderId="1" xfId="8" applyNumberFormat="1" applyFont="1" applyBorder="1" applyAlignment="1">
      <alignment horizontal="center" vertical="center"/>
    </xf>
    <xf numFmtId="0" fontId="58" fillId="0" borderId="1" xfId="8" applyFont="1" applyBorder="1" applyAlignment="1">
      <alignment horizontal="center" vertical="center"/>
    </xf>
    <xf numFmtId="3" fontId="29" fillId="0" borderId="1" xfId="8" applyNumberFormat="1" applyFont="1" applyBorder="1" applyAlignment="1">
      <alignment horizontal="right" vertical="center" wrapText="1"/>
    </xf>
    <xf numFmtId="49" fontId="29" fillId="0" borderId="1" xfId="8" applyNumberFormat="1" applyFont="1" applyBorder="1" applyAlignment="1">
      <alignment horizontal="center" vertical="center"/>
    </xf>
    <xf numFmtId="0" fontId="29" fillId="0" borderId="1" xfId="8" applyFont="1" applyBorder="1" applyAlignment="1">
      <alignment horizontal="left" vertical="center"/>
    </xf>
    <xf numFmtId="3" fontId="58" fillId="0" borderId="1" xfId="8" applyNumberFormat="1" applyFont="1" applyBorder="1" applyAlignment="1">
      <alignment horizontal="right" vertical="center" wrapText="1"/>
    </xf>
    <xf numFmtId="49" fontId="23" fillId="0" borderId="2" xfId="8" applyNumberFormat="1" applyFont="1" applyBorder="1" applyAlignment="1">
      <alignment horizontal="center" vertical="center"/>
    </xf>
    <xf numFmtId="0" fontId="23" fillId="0" borderId="2" xfId="8" applyFont="1" applyBorder="1" applyAlignment="1">
      <alignment horizontal="left" vertical="center"/>
    </xf>
    <xf numFmtId="0" fontId="23" fillId="0" borderId="2" xfId="8" applyFont="1" applyBorder="1" applyAlignment="1">
      <alignment horizontal="center" vertical="center"/>
    </xf>
    <xf numFmtId="0" fontId="23" fillId="0" borderId="2" xfId="8" applyFont="1" applyBorder="1" applyAlignment="1">
      <alignment horizontal="center" vertical="center" wrapText="1"/>
    </xf>
    <xf numFmtId="3" fontId="23" fillId="0" borderId="2" xfId="8" applyNumberFormat="1" applyFont="1" applyBorder="1" applyAlignment="1">
      <alignment horizontal="right" vertical="center" wrapText="1"/>
    </xf>
    <xf numFmtId="3" fontId="23" fillId="0" borderId="2" xfId="8" applyNumberFormat="1" applyFont="1" applyBorder="1" applyAlignment="1">
      <alignment vertical="center" wrapText="1"/>
    </xf>
    <xf numFmtId="0" fontId="26" fillId="0" borderId="0" xfId="8" applyFont="1"/>
    <xf numFmtId="0" fontId="61" fillId="0" borderId="0" xfId="8" applyFont="1" applyAlignment="1">
      <alignment horizontal="left"/>
    </xf>
    <xf numFmtId="0" fontId="47" fillId="5" borderId="1" xfId="8" applyFont="1" applyFill="1" applyBorder="1" applyAlignment="1">
      <alignment vertical="center" wrapText="1"/>
    </xf>
    <xf numFmtId="3" fontId="47" fillId="5" borderId="1" xfId="8" applyNumberFormat="1" applyFont="1" applyFill="1" applyBorder="1" applyAlignment="1">
      <alignment horizontal="right" vertical="center" wrapText="1"/>
    </xf>
    <xf numFmtId="169" fontId="27" fillId="0" borderId="0" xfId="8" applyNumberFormat="1" applyFont="1" applyAlignment="1">
      <alignment horizontal="left" vertical="center"/>
    </xf>
    <xf numFmtId="0" fontId="27" fillId="0" borderId="0" xfId="8" applyFont="1" applyAlignment="1">
      <alignment horizontal="center" vertical="center"/>
    </xf>
    <xf numFmtId="0" fontId="29" fillId="0" borderId="1" xfId="8" applyFont="1" applyBorder="1" applyAlignment="1">
      <alignment horizontal="center" vertical="center"/>
    </xf>
    <xf numFmtId="0" fontId="29" fillId="0" borderId="1" xfId="8" applyFont="1" applyBorder="1" applyAlignment="1">
      <alignment horizontal="left" vertical="center" wrapText="1" indent="4"/>
    </xf>
    <xf numFmtId="0" fontId="29" fillId="0" borderId="1" xfId="8" applyFont="1" applyBorder="1" applyAlignment="1">
      <alignment horizontal="left" vertical="center" indent="4"/>
    </xf>
    <xf numFmtId="0" fontId="29" fillId="5" borderId="1" xfId="8" applyFont="1" applyFill="1" applyBorder="1" applyAlignment="1">
      <alignment horizontal="left" vertical="center" wrapText="1" indent="4"/>
    </xf>
    <xf numFmtId="0" fontId="29" fillId="5" borderId="1" xfId="8" applyFont="1" applyFill="1" applyBorder="1" applyAlignment="1">
      <alignment horizontal="center" vertical="center"/>
    </xf>
    <xf numFmtId="0" fontId="30" fillId="0" borderId="1" xfId="8" applyFont="1" applyBorder="1" applyAlignment="1">
      <alignment horizontal="center" vertical="center" wrapText="1"/>
    </xf>
    <xf numFmtId="172" fontId="37" fillId="0" borderId="0" xfId="8" applyNumberFormat="1" applyFont="1"/>
    <xf numFmtId="0" fontId="60" fillId="0" borderId="0" xfId="8" applyFont="1" applyAlignment="1">
      <alignment horizontal="center" vertical="top"/>
    </xf>
    <xf numFmtId="0" fontId="60" fillId="0" borderId="0" xfId="8" applyFont="1" applyAlignment="1">
      <alignment horizontal="left" vertical="top"/>
    </xf>
    <xf numFmtId="0" fontId="60" fillId="0" borderId="0" xfId="8" applyFont="1" applyAlignment="1">
      <alignment horizontal="right" vertical="top"/>
    </xf>
    <xf numFmtId="0" fontId="43" fillId="0" borderId="0" xfId="1" applyNumberFormat="1" applyFont="1" applyAlignment="1">
      <alignment horizontal="right"/>
    </xf>
    <xf numFmtId="0" fontId="43" fillId="0" borderId="0" xfId="1" applyNumberFormat="1" applyFont="1" applyAlignment="1">
      <alignment horizontal="left" wrapText="1"/>
    </xf>
    <xf numFmtId="0" fontId="10" fillId="0" borderId="0" xfId="13" applyNumberFormat="1" applyFont="1" applyAlignment="1">
      <alignment horizontal="left" vertical="center" wrapText="1"/>
    </xf>
    <xf numFmtId="0" fontId="16" fillId="0" borderId="0" xfId="8" applyFont="1"/>
    <xf numFmtId="173" fontId="7" fillId="0" borderId="0" xfId="11" applyNumberFormat="1" applyFont="1"/>
    <xf numFmtId="0" fontId="7" fillId="0" borderId="0" xfId="11" applyFont="1"/>
    <xf numFmtId="0" fontId="9" fillId="0" borderId="0" xfId="8" applyFont="1"/>
    <xf numFmtId="168" fontId="4" fillId="0" borderId="0" xfId="8" applyNumberFormat="1"/>
    <xf numFmtId="3" fontId="30" fillId="0" borderId="0" xfId="8" applyNumberFormat="1" applyFont="1" applyAlignment="1" applyProtection="1">
      <alignment vertical="center"/>
      <protection locked="0"/>
    </xf>
    <xf numFmtId="0" fontId="70" fillId="0" borderId="0" xfId="8" applyFont="1" applyAlignment="1">
      <alignment horizontal="right"/>
    </xf>
    <xf numFmtId="1" fontId="17" fillId="0" borderId="0" xfId="10" applyNumberFormat="1" applyFont="1" applyAlignment="1">
      <alignment horizontal="center" vertical="top" textRotation="90"/>
    </xf>
    <xf numFmtId="0" fontId="71" fillId="0" borderId="0" xfId="8" applyFont="1" applyAlignment="1">
      <alignment horizontal="center" vertical="center"/>
    </xf>
    <xf numFmtId="0" fontId="72" fillId="0" borderId="0" xfId="8" applyFont="1" applyAlignment="1">
      <alignment horizontal="right"/>
    </xf>
    <xf numFmtId="0" fontId="73" fillId="0" borderId="0" xfId="8" applyFont="1" applyAlignment="1">
      <alignment horizontal="right"/>
    </xf>
    <xf numFmtId="0" fontId="74" fillId="0" borderId="0" xfId="8" applyFont="1"/>
    <xf numFmtId="0" fontId="71" fillId="0" borderId="0" xfId="8" applyFont="1"/>
    <xf numFmtId="0" fontId="66" fillId="0" borderId="0" xfId="11" applyFont="1" applyAlignment="1">
      <alignment horizontal="left" vertical="center"/>
    </xf>
    <xf numFmtId="0" fontId="51" fillId="0" borderId="0" xfId="11" applyFont="1" applyAlignment="1">
      <alignment horizontal="right"/>
    </xf>
    <xf numFmtId="0" fontId="75" fillId="0" borderId="0" xfId="10" applyFont="1" applyAlignment="1">
      <alignment horizontal="right" vertical="top"/>
    </xf>
    <xf numFmtId="0" fontId="77" fillId="0" borderId="0" xfId="8" applyFont="1" applyAlignment="1">
      <alignment vertical="center"/>
    </xf>
    <xf numFmtId="0" fontId="78" fillId="0" borderId="0" xfId="8" applyFont="1" applyAlignment="1">
      <alignment horizontal="center" vertical="center"/>
    </xf>
    <xf numFmtId="0" fontId="22" fillId="0" borderId="0" xfId="11" applyFont="1" applyAlignment="1">
      <alignment horizontal="center" vertical="top"/>
    </xf>
    <xf numFmtId="0" fontId="81" fillId="0" borderId="0" xfId="11" applyFont="1" applyAlignment="1">
      <alignment horizontal="center" vertical="top"/>
    </xf>
    <xf numFmtId="0" fontId="62" fillId="0" borderId="0" xfId="8" applyFont="1" applyAlignment="1">
      <alignment horizontal="left" vertical="top"/>
    </xf>
    <xf numFmtId="0" fontId="66" fillId="0" borderId="0" xfId="11" applyFont="1" applyAlignment="1">
      <alignment horizontal="center" vertical="center"/>
    </xf>
    <xf numFmtId="0" fontId="81" fillId="0" borderId="0" xfId="4" applyNumberFormat="1" applyFont="1" applyAlignment="1">
      <alignment wrapText="1"/>
    </xf>
    <xf numFmtId="0" fontId="77" fillId="0" borderId="0" xfId="8" applyFont="1" applyAlignment="1">
      <alignment horizontal="center" vertical="center"/>
    </xf>
    <xf numFmtId="0" fontId="22" fillId="0" borderId="0" xfId="8" applyFont="1" applyAlignment="1" applyProtection="1">
      <alignment vertical="center"/>
      <protection locked="0"/>
    </xf>
    <xf numFmtId="0" fontId="66" fillId="0" borderId="0" xfId="11" applyFont="1" applyAlignment="1">
      <alignment vertical="center"/>
    </xf>
    <xf numFmtId="0" fontId="51" fillId="0" borderId="0" xfId="10" applyFont="1" applyAlignment="1">
      <alignment horizontal="left"/>
    </xf>
    <xf numFmtId="0" fontId="51" fillId="0" borderId="0" xfId="11" applyFont="1"/>
    <xf numFmtId="0" fontId="72" fillId="0" borderId="0" xfId="8" applyFont="1" applyAlignment="1">
      <alignment horizontal="center"/>
    </xf>
    <xf numFmtId="0" fontId="70" fillId="0" borderId="0" xfId="8" applyFont="1" applyAlignment="1">
      <alignment horizontal="center" vertical="center"/>
    </xf>
    <xf numFmtId="0" fontId="51" fillId="0" borderId="0" xfId="10" applyFont="1" applyAlignment="1">
      <alignment horizontal="center"/>
    </xf>
    <xf numFmtId="0" fontId="51" fillId="0" borderId="16" xfId="10" applyFont="1" applyBorder="1" applyAlignment="1">
      <alignment horizontal="center" vertical="center"/>
    </xf>
    <xf numFmtId="0" fontId="51" fillId="0" borderId="17" xfId="10" applyFont="1" applyBorder="1" applyAlignment="1">
      <alignment horizontal="center" vertical="center"/>
    </xf>
    <xf numFmtId="0" fontId="51" fillId="0" borderId="18" xfId="10" applyFont="1" applyBorder="1" applyAlignment="1">
      <alignment horizontal="center" vertical="center"/>
    </xf>
    <xf numFmtId="0" fontId="81" fillId="0" borderId="16" xfId="10" applyFont="1" applyFill="1" applyBorder="1" applyAlignment="1">
      <alignment horizontal="left" vertical="center" wrapText="1"/>
    </xf>
    <xf numFmtId="0" fontId="81" fillId="0" borderId="17" xfId="10" applyFont="1" applyFill="1" applyBorder="1" applyAlignment="1">
      <alignment horizontal="left" vertical="center" wrapText="1"/>
    </xf>
    <xf numFmtId="0" fontId="81" fillId="0" borderId="18" xfId="10" applyFont="1" applyFill="1" applyBorder="1" applyAlignment="1">
      <alignment horizontal="left" vertical="center" wrapText="1"/>
    </xf>
    <xf numFmtId="0" fontId="81" fillId="0" borderId="16" xfId="10" applyFont="1" applyFill="1" applyBorder="1" applyAlignment="1">
      <alignment horizontal="left" vertical="top" wrapText="1"/>
    </xf>
    <xf numFmtId="0" fontId="81" fillId="0" borderId="17" xfId="10" applyFont="1" applyFill="1" applyBorder="1" applyAlignment="1">
      <alignment horizontal="left" vertical="top" wrapText="1"/>
    </xf>
    <xf numFmtId="0" fontId="81" fillId="0" borderId="18" xfId="10" applyFont="1" applyFill="1" applyBorder="1" applyAlignment="1">
      <alignment horizontal="left" vertical="top" wrapText="1"/>
    </xf>
    <xf numFmtId="0" fontId="56" fillId="0" borderId="0" xfId="10" applyFont="1" applyFill="1"/>
    <xf numFmtId="0" fontId="51" fillId="0" borderId="0" xfId="10" applyFont="1" applyFill="1"/>
    <xf numFmtId="1" fontId="17" fillId="0" borderId="0" xfId="10" applyNumberFormat="1" applyFont="1" applyFill="1" applyAlignment="1">
      <alignment horizontal="center" vertical="top" textRotation="90"/>
    </xf>
    <xf numFmtId="0" fontId="51" fillId="0" borderId="16" xfId="10" applyFont="1" applyBorder="1" applyAlignment="1">
      <alignment horizontal="left" vertical="center" wrapText="1"/>
    </xf>
    <xf numFmtId="0" fontId="51" fillId="0" borderId="17" xfId="10" applyFont="1" applyBorder="1" applyAlignment="1">
      <alignment horizontal="left" vertical="center" wrapText="1"/>
    </xf>
    <xf numFmtId="0" fontId="51" fillId="0" borderId="18" xfId="10" applyFont="1" applyBorder="1" applyAlignment="1">
      <alignment horizontal="left" vertical="center" wrapText="1"/>
    </xf>
    <xf numFmtId="49" fontId="87" fillId="0" borderId="16" xfId="15" applyNumberFormat="1" applyFont="1" applyFill="1" applyBorder="1" applyAlignment="1">
      <alignment horizontal="left" vertical="center" wrapText="1"/>
    </xf>
    <xf numFmtId="49" fontId="87" fillId="0" borderId="17" xfId="15" applyNumberFormat="1" applyFont="1" applyFill="1" applyBorder="1" applyAlignment="1">
      <alignment horizontal="left" vertical="center" wrapText="1"/>
    </xf>
    <xf numFmtId="49" fontId="87" fillId="0" borderId="18" xfId="15" applyNumberFormat="1" applyFont="1" applyFill="1" applyBorder="1" applyAlignment="1">
      <alignment horizontal="left" vertical="center" wrapText="1"/>
    </xf>
    <xf numFmtId="0" fontId="51" fillId="0" borderId="16" xfId="10" applyFont="1" applyBorder="1" applyAlignment="1">
      <alignment horizontal="center" vertical="center"/>
    </xf>
    <xf numFmtId="0" fontId="51" fillId="0" borderId="17" xfId="10" applyFont="1" applyBorder="1" applyAlignment="1">
      <alignment horizontal="center" vertical="center"/>
    </xf>
    <xf numFmtId="0" fontId="51" fillId="0" borderId="18" xfId="10" applyFont="1" applyBorder="1" applyAlignment="1">
      <alignment horizontal="center" vertical="center"/>
    </xf>
    <xf numFmtId="49" fontId="88" fillId="0" borderId="16" xfId="15" quotePrefix="1" applyNumberFormat="1" applyFont="1" applyFill="1" applyBorder="1" applyAlignment="1">
      <alignment horizontal="left" vertical="top" wrapText="1"/>
    </xf>
    <xf numFmtId="49" fontId="88" fillId="0" borderId="17" xfId="15" quotePrefix="1" applyNumberFormat="1" applyFont="1" applyFill="1" applyBorder="1" applyAlignment="1">
      <alignment horizontal="left" vertical="top" wrapText="1"/>
    </xf>
    <xf numFmtId="49" fontId="88" fillId="0" borderId="18" xfId="15" quotePrefix="1" applyNumberFormat="1" applyFont="1" applyFill="1" applyBorder="1" applyAlignment="1">
      <alignment horizontal="left" vertical="top" wrapText="1"/>
    </xf>
    <xf numFmtId="49" fontId="88" fillId="0" borderId="16" xfId="15" quotePrefix="1" applyNumberFormat="1" applyFont="1" applyBorder="1" applyAlignment="1">
      <alignment horizontal="left" vertical="top" wrapText="1"/>
    </xf>
    <xf numFmtId="49" fontId="88" fillId="0" borderId="17" xfId="15" quotePrefix="1" applyNumberFormat="1" applyFont="1" applyBorder="1" applyAlignment="1">
      <alignment horizontal="left" vertical="top" wrapText="1"/>
    </xf>
    <xf numFmtId="49" fontId="88" fillId="0" borderId="18" xfId="15" quotePrefix="1" applyNumberFormat="1" applyFont="1" applyBorder="1" applyAlignment="1">
      <alignment horizontal="left" vertical="top" wrapText="1"/>
    </xf>
    <xf numFmtId="49" fontId="87" fillId="0" borderId="16" xfId="15" quotePrefix="1" applyNumberFormat="1" applyFont="1" applyFill="1" applyBorder="1" applyAlignment="1" applyProtection="1">
      <alignment horizontal="left" vertical="top" wrapText="1"/>
      <protection locked="0"/>
    </xf>
    <xf numFmtId="49" fontId="87" fillId="0" borderId="17" xfId="15" quotePrefix="1" applyNumberFormat="1" applyFont="1" applyFill="1" applyBorder="1" applyAlignment="1" applyProtection="1">
      <alignment horizontal="left" vertical="top" wrapText="1"/>
      <protection locked="0"/>
    </xf>
    <xf numFmtId="49" fontId="87" fillId="0" borderId="18" xfId="15" quotePrefix="1" applyNumberFormat="1" applyFont="1" applyFill="1" applyBorder="1" applyAlignment="1" applyProtection="1">
      <alignment horizontal="left" vertical="top" wrapText="1"/>
      <protection locked="0"/>
    </xf>
    <xf numFmtId="0" fontId="76" fillId="0" borderId="16" xfId="10" applyFont="1" applyBorder="1" applyAlignment="1">
      <alignment horizontal="left" vertical="center" wrapText="1"/>
    </xf>
    <xf numFmtId="0" fontId="76" fillId="0" borderId="17" xfId="10" applyFont="1" applyBorder="1" applyAlignment="1">
      <alignment horizontal="left" vertical="center" wrapText="1"/>
    </xf>
    <xf numFmtId="0" fontId="76" fillId="0" borderId="18" xfId="10" applyFont="1" applyBorder="1" applyAlignment="1">
      <alignment horizontal="left" vertical="center" wrapText="1"/>
    </xf>
    <xf numFmtId="0" fontId="76" fillId="0" borderId="0" xfId="4" applyNumberFormat="1" applyFont="1" applyAlignment="1">
      <alignment horizontal="left" wrapText="1"/>
    </xf>
    <xf numFmtId="0" fontId="76" fillId="0" borderId="16" xfId="8" applyFont="1" applyBorder="1" applyAlignment="1">
      <alignment horizontal="left" vertical="center"/>
    </xf>
    <xf numFmtId="0" fontId="76" fillId="0" borderId="17" xfId="8" applyFont="1" applyBorder="1" applyAlignment="1">
      <alignment horizontal="left" vertical="center"/>
    </xf>
    <xf numFmtId="0" fontId="76" fillId="0" borderId="18" xfId="8" applyFont="1" applyBorder="1" applyAlignment="1">
      <alignment horizontal="left" vertical="center"/>
    </xf>
    <xf numFmtId="0" fontId="80" fillId="5" borderId="14" xfId="8" applyFont="1" applyFill="1" applyBorder="1" applyAlignment="1">
      <alignment horizontal="center" vertical="center" wrapText="1"/>
    </xf>
    <xf numFmtId="0" fontId="80" fillId="5" borderId="13" xfId="8" applyFont="1" applyFill="1" applyBorder="1" applyAlignment="1">
      <alignment horizontal="center" vertical="center" wrapText="1"/>
    </xf>
    <xf numFmtId="0" fontId="80" fillId="5" borderId="15" xfId="8" applyFont="1" applyFill="1" applyBorder="1" applyAlignment="1">
      <alignment horizontal="center" vertical="center" wrapText="1"/>
    </xf>
    <xf numFmtId="0" fontId="80" fillId="5" borderId="11" xfId="8" applyFont="1" applyFill="1" applyBorder="1" applyAlignment="1">
      <alignment horizontal="center" vertical="center" wrapText="1"/>
    </xf>
    <xf numFmtId="0" fontId="80" fillId="5" borderId="10" xfId="8" applyFont="1" applyFill="1" applyBorder="1" applyAlignment="1">
      <alignment horizontal="center" vertical="center" wrapText="1"/>
    </xf>
    <xf numFmtId="0" fontId="80" fillId="5" borderId="12" xfId="8" applyFont="1" applyFill="1" applyBorder="1" applyAlignment="1">
      <alignment horizontal="center" vertical="center" wrapText="1"/>
    </xf>
    <xf numFmtId="0" fontId="51" fillId="0" borderId="0" xfId="11" applyFont="1" applyAlignment="1">
      <alignment horizontal="right"/>
    </xf>
    <xf numFmtId="0" fontId="76" fillId="0" borderId="16" xfId="10" applyFont="1" applyBorder="1" applyAlignment="1">
      <alignment horizontal="left" vertical="center"/>
    </xf>
    <xf numFmtId="0" fontId="76" fillId="0" borderId="17" xfId="10" applyFont="1" applyBorder="1" applyAlignment="1">
      <alignment horizontal="left" vertical="center"/>
    </xf>
    <xf numFmtId="0" fontId="76" fillId="0" borderId="18" xfId="10" applyFont="1" applyBorder="1" applyAlignment="1">
      <alignment horizontal="left" vertical="center"/>
    </xf>
    <xf numFmtId="0" fontId="85" fillId="0" borderId="16" xfId="14" applyBorder="1" applyAlignment="1">
      <alignment horizontal="center" vertical="center"/>
    </xf>
    <xf numFmtId="169" fontId="54" fillId="0" borderId="0" xfId="11" applyNumberFormat="1" applyFont="1" applyAlignment="1">
      <alignment horizontal="left"/>
    </xf>
    <xf numFmtId="0" fontId="66" fillId="0" borderId="0" xfId="11" applyFont="1" applyAlignment="1">
      <alignment horizontal="center" vertical="center"/>
    </xf>
    <xf numFmtId="3" fontId="88" fillId="0" borderId="16" xfId="0" applyNumberFormat="1" applyFont="1" applyFill="1" applyBorder="1" applyAlignment="1">
      <alignment horizontal="center" vertical="top" wrapText="1"/>
    </xf>
    <xf numFmtId="3" fontId="88" fillId="0" borderId="17" xfId="0" applyNumberFormat="1" applyFont="1" applyFill="1" applyBorder="1" applyAlignment="1">
      <alignment horizontal="center" vertical="top" wrapText="1"/>
    </xf>
    <xf numFmtId="3" fontId="88" fillId="0" borderId="18" xfId="0" applyNumberFormat="1" applyFont="1" applyFill="1" applyBorder="1" applyAlignment="1">
      <alignment horizontal="center" vertical="top" wrapText="1"/>
    </xf>
    <xf numFmtId="0" fontId="51" fillId="0" borderId="0" xfId="10" applyFont="1" applyAlignment="1">
      <alignment horizontal="center" vertical="center"/>
    </xf>
    <xf numFmtId="1" fontId="76" fillId="0" borderId="0" xfId="10" applyNumberFormat="1" applyFont="1" applyAlignment="1">
      <alignment horizontal="center" textRotation="90"/>
    </xf>
    <xf numFmtId="0" fontId="76" fillId="0" borderId="0" xfId="10" applyFont="1" applyAlignment="1">
      <alignment horizontal="left"/>
    </xf>
    <xf numFmtId="0" fontId="81" fillId="0" borderId="0" xfId="11" applyFont="1" applyAlignment="1">
      <alignment horizontal="center" vertical="top"/>
    </xf>
    <xf numFmtId="0" fontId="82" fillId="0" borderId="0" xfId="8" applyFont="1" applyFill="1" applyAlignment="1">
      <alignment horizontal="center"/>
    </xf>
    <xf numFmtId="0" fontId="21" fillId="0" borderId="0" xfId="8" applyFont="1" applyFill="1" applyAlignment="1">
      <alignment horizontal="center"/>
    </xf>
    <xf numFmtId="0" fontId="51" fillId="0" borderId="16" xfId="10" applyFont="1" applyBorder="1" applyAlignment="1">
      <alignment horizontal="center" vertical="center" wrapText="1"/>
    </xf>
    <xf numFmtId="0" fontId="51" fillId="0" borderId="17" xfId="10" applyFont="1" applyBorder="1" applyAlignment="1">
      <alignment horizontal="center" vertical="center" wrapText="1"/>
    </xf>
    <xf numFmtId="0" fontId="51" fillId="0" borderId="18" xfId="10" applyFont="1" applyBorder="1" applyAlignment="1">
      <alignment horizontal="center" vertical="center" wrapText="1"/>
    </xf>
    <xf numFmtId="3" fontId="51" fillId="0" borderId="16" xfId="10" applyNumberFormat="1" applyFont="1" applyFill="1" applyBorder="1" applyAlignment="1">
      <alignment horizontal="center" vertical="center"/>
    </xf>
    <xf numFmtId="0" fontId="51" fillId="0" borderId="17" xfId="10" applyFont="1" applyFill="1" applyBorder="1" applyAlignment="1">
      <alignment horizontal="center" vertical="center"/>
    </xf>
    <xf numFmtId="0" fontId="51" fillId="0" borderId="18" xfId="10" applyFont="1" applyFill="1" applyBorder="1" applyAlignment="1">
      <alignment horizontal="center" vertical="center"/>
    </xf>
    <xf numFmtId="49" fontId="87" fillId="0" borderId="16" xfId="15" applyNumberFormat="1" applyFont="1" applyFill="1" applyBorder="1" applyAlignment="1">
      <alignment horizontal="center" vertical="center"/>
    </xf>
    <xf numFmtId="49" fontId="87" fillId="0" borderId="17" xfId="15" applyNumberFormat="1" applyFont="1" applyFill="1" applyBorder="1" applyAlignment="1">
      <alignment horizontal="center" vertical="center"/>
    </xf>
    <xf numFmtId="49" fontId="87" fillId="0" borderId="18" xfId="15" applyNumberFormat="1" applyFont="1" applyFill="1" applyBorder="1" applyAlignment="1">
      <alignment horizontal="center" vertical="center"/>
    </xf>
    <xf numFmtId="49" fontId="87" fillId="0" borderId="16" xfId="15" quotePrefix="1" applyNumberFormat="1" applyFont="1" applyFill="1" applyBorder="1" applyAlignment="1">
      <alignment horizontal="left" vertical="top" wrapText="1"/>
    </xf>
    <xf numFmtId="49" fontId="87" fillId="0" borderId="17" xfId="15" quotePrefix="1" applyNumberFormat="1" applyFont="1" applyFill="1" applyBorder="1" applyAlignment="1">
      <alignment horizontal="left" vertical="top" wrapText="1"/>
    </xf>
    <xf numFmtId="49" fontId="87" fillId="0" borderId="18" xfId="15" quotePrefix="1" applyNumberFormat="1" applyFont="1" applyFill="1" applyBorder="1" applyAlignment="1">
      <alignment horizontal="left" vertical="top" wrapText="1"/>
    </xf>
    <xf numFmtId="49" fontId="89" fillId="0" borderId="16" xfId="0" quotePrefix="1" applyNumberFormat="1" applyFont="1" applyFill="1" applyBorder="1" applyAlignment="1">
      <alignment horizontal="left" vertical="top" wrapText="1"/>
    </xf>
    <xf numFmtId="49" fontId="89" fillId="0" borderId="17" xfId="0" quotePrefix="1" applyNumberFormat="1" applyFont="1" applyFill="1" applyBorder="1" applyAlignment="1">
      <alignment horizontal="left" vertical="top" wrapText="1"/>
    </xf>
    <xf numFmtId="49" fontId="89" fillId="0" borderId="18" xfId="0" quotePrefix="1" applyNumberFormat="1" applyFont="1" applyFill="1" applyBorder="1" applyAlignment="1">
      <alignment horizontal="left" vertical="top" wrapText="1"/>
    </xf>
    <xf numFmtId="49" fontId="87" fillId="0" borderId="16" xfId="15" applyNumberFormat="1" applyFont="1" applyBorder="1" applyAlignment="1">
      <alignment horizontal="left" vertical="top" wrapText="1"/>
    </xf>
    <xf numFmtId="49" fontId="87" fillId="0" borderId="17" xfId="15" applyNumberFormat="1" applyFont="1" applyBorder="1" applyAlignment="1">
      <alignment horizontal="left" vertical="top" wrapText="1"/>
    </xf>
    <xf numFmtId="49" fontId="87" fillId="0" borderId="18" xfId="15" applyNumberFormat="1" applyFont="1" applyBorder="1" applyAlignment="1">
      <alignment horizontal="left" vertical="top" wrapText="1"/>
    </xf>
    <xf numFmtId="49" fontId="88" fillId="0" borderId="16" xfId="16" quotePrefix="1" applyNumberFormat="1" applyFont="1" applyFill="1" applyBorder="1" applyAlignment="1">
      <alignment horizontal="left" vertical="top" wrapText="1"/>
    </xf>
    <xf numFmtId="49" fontId="88" fillId="0" borderId="17" xfId="16" quotePrefix="1" applyNumberFormat="1" applyFont="1" applyFill="1" applyBorder="1" applyAlignment="1">
      <alignment horizontal="left" vertical="top" wrapText="1"/>
    </xf>
    <xf numFmtId="49" fontId="88" fillId="0" borderId="18" xfId="16" quotePrefix="1" applyNumberFormat="1" applyFont="1" applyFill="1" applyBorder="1" applyAlignment="1">
      <alignment horizontal="left" vertical="top" wrapText="1"/>
    </xf>
    <xf numFmtId="0" fontId="87" fillId="0" borderId="16" xfId="10" quotePrefix="1" applyFont="1" applyBorder="1" applyAlignment="1">
      <alignment horizontal="left" vertical="top" wrapText="1"/>
    </xf>
    <xf numFmtId="0" fontId="87" fillId="0" borderId="17" xfId="10" applyFont="1" applyBorder="1" applyAlignment="1">
      <alignment horizontal="left" vertical="top" wrapText="1"/>
    </xf>
    <xf numFmtId="0" fontId="87" fillId="0" borderId="18" xfId="10" applyFont="1" applyBorder="1" applyAlignment="1">
      <alignment horizontal="left" vertical="top" wrapText="1"/>
    </xf>
    <xf numFmtId="0" fontId="70" fillId="0" borderId="0" xfId="8" applyFont="1" applyAlignment="1">
      <alignment horizontal="left" vertical="center"/>
    </xf>
    <xf numFmtId="0" fontId="43" fillId="0" borderId="0" xfId="1" applyNumberFormat="1" applyFont="1" applyAlignment="1">
      <alignment horizontal="left"/>
    </xf>
    <xf numFmtId="0" fontId="43" fillId="0" borderId="0" xfId="1" applyNumberFormat="1" applyFont="1" applyAlignment="1">
      <alignment horizontal="left" wrapText="1"/>
    </xf>
    <xf numFmtId="0" fontId="50" fillId="0" borderId="0" xfId="8" applyFont="1" applyAlignment="1">
      <alignment horizontal="center" vertical="center"/>
    </xf>
    <xf numFmtId="0" fontId="51" fillId="0" borderId="0" xfId="8" applyFont="1" applyAlignment="1">
      <alignment horizontal="center" vertical="center"/>
    </xf>
    <xf numFmtId="49" fontId="43" fillId="0" borderId="0" xfId="1" applyNumberFormat="1" applyFont="1" applyAlignment="1">
      <alignment horizontal="left" wrapText="1"/>
    </xf>
    <xf numFmtId="0" fontId="72" fillId="0" borderId="0" xfId="8" applyFont="1" applyAlignment="1">
      <alignment horizontal="left"/>
    </xf>
    <xf numFmtId="0" fontId="83" fillId="0" borderId="0" xfId="8" applyFont="1" applyAlignment="1">
      <alignment horizontal="left"/>
    </xf>
    <xf numFmtId="0" fontId="35" fillId="0" borderId="0" xfId="8" applyFont="1" applyAlignment="1">
      <alignment horizontal="center"/>
    </xf>
    <xf numFmtId="168" fontId="21" fillId="0" borderId="1" xfId="8" applyNumberFormat="1" applyFont="1" applyBorder="1" applyAlignment="1">
      <alignment horizontal="left" vertical="center"/>
    </xf>
    <xf numFmtId="0" fontId="19" fillId="0" borderId="1" xfId="8" applyFont="1" applyBorder="1" applyAlignment="1">
      <alignment horizontal="left" vertical="center" wrapText="1"/>
    </xf>
    <xf numFmtId="0" fontId="21" fillId="0" borderId="1" xfId="8" applyFont="1" applyBorder="1" applyAlignment="1">
      <alignment horizontal="left" vertical="center"/>
    </xf>
    <xf numFmtId="0" fontId="19" fillId="0" borderId="1" xfId="8" applyFont="1" applyBorder="1" applyAlignment="1">
      <alignment horizontal="left" vertical="center"/>
    </xf>
    <xf numFmtId="0" fontId="45" fillId="0" borderId="1" xfId="8" applyFont="1" applyBorder="1" applyAlignment="1">
      <alignment horizontal="center" vertical="center"/>
    </xf>
    <xf numFmtId="0" fontId="71" fillId="0" borderId="0" xfId="8" applyFont="1" applyAlignment="1">
      <alignment horizontal="center" vertical="center"/>
    </xf>
    <xf numFmtId="3" fontId="15" fillId="0" borderId="0" xfId="1" quotePrefix="1" applyNumberFormat="1" applyFont="1" applyAlignment="1">
      <alignment horizontal="right"/>
    </xf>
    <xf numFmtId="0" fontId="42" fillId="0" borderId="0" xfId="8" applyFont="1" applyAlignment="1">
      <alignment horizontal="center" vertical="center"/>
    </xf>
    <xf numFmtId="0" fontId="21" fillId="0" borderId="1" xfId="8" applyFont="1" applyBorder="1" applyAlignment="1">
      <alignment horizontal="center" vertical="center"/>
    </xf>
    <xf numFmtId="0" fontId="21" fillId="0" borderId="1" xfId="8" applyFont="1" applyBorder="1" applyAlignment="1">
      <alignment horizontal="center" vertical="center" textRotation="90"/>
    </xf>
    <xf numFmtId="0" fontId="21" fillId="0" borderId="1" xfId="8" applyFont="1" applyBorder="1" applyAlignment="1">
      <alignment horizontal="center" vertical="center" wrapText="1"/>
    </xf>
    <xf numFmtId="0" fontId="84" fillId="0" borderId="0" xfId="4" applyNumberFormat="1" applyFont="1" applyAlignment="1">
      <alignment horizontal="left" wrapText="1"/>
    </xf>
    <xf numFmtId="0" fontId="22" fillId="0" borderId="0" xfId="11" applyFont="1" applyAlignment="1">
      <alignment horizontal="center" vertical="top"/>
    </xf>
    <xf numFmtId="0" fontId="84" fillId="0" borderId="0" xfId="10" applyFont="1" applyAlignment="1">
      <alignment horizontal="left"/>
    </xf>
    <xf numFmtId="0" fontId="84" fillId="0" borderId="0" xfId="10" applyFont="1" applyAlignment="1">
      <alignment horizontal="center" vertical="center"/>
    </xf>
    <xf numFmtId="0" fontId="51" fillId="0" borderId="0" xfId="10" applyFont="1" applyAlignment="1">
      <alignment horizontal="center"/>
    </xf>
    <xf numFmtId="0" fontId="79" fillId="5" borderId="14" xfId="8" applyFont="1" applyFill="1" applyBorder="1" applyAlignment="1">
      <alignment horizontal="center" vertical="center" wrapText="1"/>
    </xf>
    <xf numFmtId="0" fontId="79" fillId="5" borderId="13" xfId="8" applyFont="1" applyFill="1" applyBorder="1" applyAlignment="1">
      <alignment horizontal="center" vertical="center" wrapText="1"/>
    </xf>
    <xf numFmtId="0" fontId="79" fillId="5" borderId="15" xfId="8" applyFont="1" applyFill="1" applyBorder="1" applyAlignment="1">
      <alignment horizontal="center" vertical="center" wrapText="1"/>
    </xf>
    <xf numFmtId="0" fontId="79" fillId="5" borderId="11" xfId="8" applyFont="1" applyFill="1" applyBorder="1" applyAlignment="1">
      <alignment horizontal="center" vertical="center" wrapText="1"/>
    </xf>
    <xf numFmtId="0" fontId="79" fillId="5" borderId="10" xfId="8" applyFont="1" applyFill="1" applyBorder="1" applyAlignment="1">
      <alignment horizontal="center" vertical="center" wrapText="1"/>
    </xf>
    <xf numFmtId="0" fontId="79" fillId="5" borderId="12" xfId="8" applyFont="1" applyFill="1" applyBorder="1" applyAlignment="1">
      <alignment horizontal="center" vertical="center" wrapText="1"/>
    </xf>
    <xf numFmtId="0" fontId="81" fillId="0" borderId="16" xfId="8" applyFont="1" applyFill="1" applyBorder="1" applyAlignment="1">
      <alignment horizontal="left" vertical="center"/>
    </xf>
    <xf numFmtId="0" fontId="81" fillId="0" borderId="17" xfId="8" applyFont="1" applyFill="1" applyBorder="1" applyAlignment="1">
      <alignment horizontal="left" vertical="center"/>
    </xf>
    <xf numFmtId="0" fontId="81" fillId="0" borderId="18" xfId="8" applyFont="1" applyFill="1" applyBorder="1" applyAlignment="1">
      <alignment horizontal="left" vertical="center"/>
    </xf>
    <xf numFmtId="0" fontId="81" fillId="0" borderId="16" xfId="10" applyFont="1" applyFill="1" applyBorder="1" applyAlignment="1">
      <alignment horizontal="left" vertical="top" wrapText="1"/>
    </xf>
    <xf numFmtId="0" fontId="81" fillId="0" borderId="17" xfId="10" applyFont="1" applyFill="1" applyBorder="1" applyAlignment="1">
      <alignment horizontal="left" vertical="top" wrapText="1"/>
    </xf>
    <xf numFmtId="0" fontId="81" fillId="0" borderId="18" xfId="10" applyFont="1" applyFill="1" applyBorder="1" applyAlignment="1">
      <alignment horizontal="left" vertical="top" wrapText="1"/>
    </xf>
    <xf numFmtId="0" fontId="81" fillId="0" borderId="16" xfId="10" applyFont="1" applyFill="1" applyBorder="1" applyAlignment="1">
      <alignment horizontal="left" vertical="center" wrapText="1"/>
    </xf>
    <xf numFmtId="0" fontId="81" fillId="0" borderId="17" xfId="10" applyFont="1" applyFill="1" applyBorder="1" applyAlignment="1">
      <alignment horizontal="left" vertical="center" wrapText="1"/>
    </xf>
    <xf numFmtId="0" fontId="81" fillId="0" borderId="18" xfId="10" applyFont="1" applyFill="1" applyBorder="1" applyAlignment="1">
      <alignment horizontal="left" vertical="center" wrapText="1"/>
    </xf>
    <xf numFmtId="0" fontId="81" fillId="0" borderId="9" xfId="10" applyFont="1" applyBorder="1" applyAlignment="1">
      <alignment horizontal="left" vertical="center" wrapText="1"/>
    </xf>
    <xf numFmtId="0" fontId="81" fillId="0" borderId="9" xfId="10" applyFont="1" applyBorder="1" applyAlignment="1">
      <alignment horizontal="center" vertical="center"/>
    </xf>
    <xf numFmtId="0" fontId="81" fillId="0" borderId="0" xfId="11" applyFont="1" applyAlignment="1">
      <alignment horizontal="right" vertical="top"/>
    </xf>
    <xf numFmtId="0" fontId="66" fillId="0" borderId="0" xfId="11" applyFont="1" applyAlignment="1">
      <alignment vertical="center"/>
    </xf>
    <xf numFmtId="0" fontId="50" fillId="0" borderId="0" xfId="8" applyFont="1" applyAlignment="1">
      <alignment horizontal="center" wrapText="1"/>
    </xf>
    <xf numFmtId="0" fontId="0" fillId="0" borderId="0" xfId="0" applyAlignment="1">
      <alignment horizontal="center" wrapText="1"/>
    </xf>
  </cellXfs>
  <cellStyles count="17">
    <cellStyle name="Comma 2" xfId="1"/>
    <cellStyle name="Comma 2 2" xfId="2"/>
    <cellStyle name="Comma 2 2 2" xfId="3"/>
    <cellStyle name="Comma 3" xfId="4"/>
    <cellStyle name="Hyperlink" xfId="14" builtinId="8"/>
    <cellStyle name="Hyperlink 2" xfId="5"/>
    <cellStyle name="Hyperlink 2 2" xfId="6"/>
    <cellStyle name="Normal" xfId="0" builtinId="0"/>
    <cellStyle name="Normal 2" xfId="7"/>
    <cellStyle name="Normal 2 2" xfId="8"/>
    <cellStyle name="Normal 2 3" xfId="9"/>
    <cellStyle name="Normal 4" xfId="10"/>
    <cellStyle name="Normal 5" xfId="11"/>
    <cellStyle name="Normal_TFI-FIN" xfId="15"/>
    <cellStyle name="Percent 2" xfId="16"/>
    <cellStyle name="Percent 2 2" xfId="12"/>
    <cellStyle name="Percent 2 3" xfId="13"/>
  </cellStyles>
  <dxfs count="82">
    <dxf>
      <font>
        <color theme="0"/>
      </font>
      <fill>
        <patternFill>
          <bgColor theme="0"/>
        </patternFill>
      </fill>
      <border>
        <left/>
        <right/>
        <top/>
        <bottom/>
        <vertical/>
        <horizontal/>
      </border>
    </dxf>
    <dxf>
      <font>
        <color theme="0"/>
      </font>
      <fill>
        <patternFill>
          <fgColor theme="0"/>
        </patternFill>
      </fill>
      <border>
        <vertical/>
        <horizontal/>
      </border>
    </dxf>
    <dxf>
      <font>
        <color theme="0"/>
      </font>
      <fill>
        <patternFill>
          <bgColor theme="0"/>
        </patternFill>
      </fill>
      <border>
        <left/>
        <right/>
        <top/>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b/>
        <i val="0"/>
        <color rgb="FFFF0000"/>
      </font>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fgColor theme="0"/>
        </patternFill>
      </fill>
      <border>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patternFill>
      </fill>
      <border>
        <vertical/>
        <horizontal/>
      </border>
    </dxf>
    <dxf>
      <font>
        <color theme="0"/>
      </font>
      <fill>
        <patternFill>
          <f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font>
        <b/>
        <i val="0"/>
        <color rgb="FFFF0000"/>
      </font>
    </dxf>
    <dxf>
      <font>
        <color theme="0"/>
      </font>
      <fill>
        <patternFill>
          <fgColor theme="0"/>
        </patternFill>
      </fill>
      <border>
        <vertical/>
        <horizontal/>
      </border>
    </dxf>
    <dxf>
      <fill>
        <patternFill>
          <bgColor rgb="FFFFC000"/>
        </patternFill>
      </fill>
    </dxf>
    <dxf>
      <font>
        <color theme="0"/>
      </font>
      <fill>
        <patternFill>
          <b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b/>
        <i val="0"/>
        <color rgb="FFFF0000"/>
      </font>
    </dxf>
    <dxf>
      <font>
        <color theme="0"/>
      </font>
      <fill>
        <patternFill>
          <fgColor theme="0"/>
        </patternFill>
      </fill>
      <border>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theme="0"/>
        </patternFill>
      </fill>
      <border>
        <left/>
        <right/>
        <top/>
        <bottom/>
        <vertical/>
        <horizontal/>
      </border>
    </dxf>
    <dxf>
      <font>
        <color theme="0"/>
      </font>
      <fill>
        <patternFill>
          <bgColor theme="0"/>
        </patternFill>
      </fill>
      <border>
        <vertical/>
        <horizontal/>
      </border>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font>
        <b/>
        <i val="0"/>
        <color rgb="FFFF0000"/>
      </font>
    </dxf>
    <dxf>
      <font>
        <color theme="0"/>
      </font>
      <fill>
        <patternFill>
          <fgColor theme="0"/>
        </patternFill>
      </fill>
      <border>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b/>
        <i val="0"/>
        <color rgb="FFFF0000"/>
      </font>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vertical/>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iabih-my.sharepoint.com/personal/adnan_komar_fia_ba/Documents/Microsoft%20Teams%20Chat%20Files/4209681330004%20-%20ROM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N"/>
      <sheetName val="#NZS"/>
      <sheetName val="#OC"/>
      <sheetName val="#VN"/>
      <sheetName val="Uputstvo"/>
      <sheetName val="#UNOS"/>
      <sheetName val="#Konverter"/>
      <sheetName val="#GII"/>
      <sheetName val="OsnPodaci"/>
      <sheetName val="#BS_A"/>
      <sheetName val="#BS_P"/>
      <sheetName val="BS"/>
      <sheetName val="#BU"/>
      <sheetName val="BU"/>
      <sheetName val="GTDIR"/>
      <sheetName val="#GT_1"/>
      <sheetName val="GTIND"/>
      <sheetName val="#GT_2"/>
      <sheetName val="IPK"/>
      <sheetName val="ANEKS"/>
      <sheetName val="PPP"/>
      <sheetName val="#PPP"/>
      <sheetName val="#IPK"/>
      <sheetName val="#ANEX"/>
      <sheetName val="STANEX"/>
      <sheetName val="INV01-1"/>
      <sheetName val="INV01-2"/>
      <sheetName val="#STANEX"/>
      <sheetName val="ONŠ"/>
      <sheetName val="TZ"/>
      <sheetName val="VN"/>
      <sheetName val="ZS"/>
      <sheetName val="ObavijRazvrst"/>
      <sheetName val="IzjStandard"/>
      <sheetName val="IzjNeaktiv"/>
    </sheetNames>
    <sheetDataSet>
      <sheetData sheetId="0"/>
      <sheetData sheetId="1"/>
      <sheetData sheetId="2"/>
      <sheetData sheetId="3"/>
      <sheetData sheetId="4"/>
      <sheetData sheetId="5"/>
      <sheetData sheetId="6">
        <row r="2">
          <cell r="E2" t="str">
            <v>Banovići</v>
          </cell>
          <cell r="AA2" t="str">
            <v>d.o.o.</v>
          </cell>
          <cell r="AF2" t="str">
            <v>Redovni</v>
          </cell>
          <cell r="AH2" t="str">
            <v>Malo</v>
          </cell>
        </row>
        <row r="3">
          <cell r="E3" t="str">
            <v>Bihać</v>
          </cell>
          <cell r="AA3" t="str">
            <v>d.d.</v>
          </cell>
          <cell r="AF3" t="str">
            <v>Redovni-izmijenjeni</v>
          </cell>
          <cell r="AH3" t="str">
            <v>Srednje</v>
          </cell>
        </row>
        <row r="4">
          <cell r="E4" t="str">
            <v>Bosanska Krupa</v>
          </cell>
          <cell r="AA4" t="str">
            <v>d.n.o.</v>
          </cell>
          <cell r="AF4" t="str">
            <v>Redovni-različit izvještajni period</v>
          </cell>
          <cell r="AH4" t="str">
            <v>Veliko</v>
          </cell>
        </row>
        <row r="5">
          <cell r="E5" t="str">
            <v>Bosanski Petrovac</v>
          </cell>
          <cell r="AA5" t="str">
            <v>k.d.</v>
          </cell>
          <cell r="AF5" t="str">
            <v>Redovni-različit izvještajni period-izmijenjeni</v>
          </cell>
        </row>
        <row r="6">
          <cell r="E6" t="str">
            <v>Bosansko Grahovo</v>
          </cell>
          <cell r="AA6" t="str">
            <v>ostalo</v>
          </cell>
          <cell r="AF6" t="str">
            <v>Redovni-životno osiguranje</v>
          </cell>
        </row>
        <row r="7">
          <cell r="E7" t="str">
            <v>Breza</v>
          </cell>
          <cell r="AF7" t="str">
            <v>Redovni-neživotno osiguranje</v>
          </cell>
        </row>
        <row r="8">
          <cell r="E8" t="str">
            <v>Bugojno</v>
          </cell>
          <cell r="AF8" t="str">
            <v>Izmijenjeni-životno osiguranje</v>
          </cell>
        </row>
        <row r="9">
          <cell r="E9" t="str">
            <v>Busovača</v>
          </cell>
          <cell r="AF9" t="str">
            <v>Izmijenjeni-neživotno osiguranje</v>
          </cell>
        </row>
        <row r="10">
          <cell r="E10" t="str">
            <v>Bužim</v>
          </cell>
          <cell r="AF10" t="str">
            <v>Vanredni</v>
          </cell>
        </row>
        <row r="11">
          <cell r="E11" t="str">
            <v>Cazin</v>
          </cell>
          <cell r="AF11" t="str">
            <v>Vanredni-izmijenjeni</v>
          </cell>
        </row>
        <row r="12">
          <cell r="E12" t="str">
            <v>Čapljina</v>
          </cell>
          <cell r="AF12" t="str">
            <v>Konsolidovani</v>
          </cell>
        </row>
        <row r="13">
          <cell r="E13" t="str">
            <v>Čelić</v>
          </cell>
          <cell r="AF13" t="str">
            <v>Konsolidovani-izmijenjeni</v>
          </cell>
        </row>
        <row r="14">
          <cell r="E14" t="str">
            <v>Čitluk</v>
          </cell>
          <cell r="AF14" t="str">
            <v>Stečaj-otvaranje</v>
          </cell>
        </row>
        <row r="15">
          <cell r="E15" t="str">
            <v>Doboj-Istok</v>
          </cell>
          <cell r="AF15" t="str">
            <v>Stečaj u procesu</v>
          </cell>
        </row>
        <row r="16">
          <cell r="E16" t="str">
            <v>Doboj-Jug</v>
          </cell>
          <cell r="AF16" t="str">
            <v>Stečaj u procesu-izmijenjeni</v>
          </cell>
        </row>
        <row r="17">
          <cell r="E17" t="str">
            <v>Dobretići</v>
          </cell>
          <cell r="AF17" t="str">
            <v>Stečaj-zatvaranje</v>
          </cell>
        </row>
        <row r="18">
          <cell r="E18" t="str">
            <v>Domaljevac-Šamac</v>
          </cell>
          <cell r="AF18" t="str">
            <v>Stečaj-zatvaranje-izmijenjeni</v>
          </cell>
        </row>
        <row r="19">
          <cell r="E19" t="str">
            <v>Donji Vakuf</v>
          </cell>
          <cell r="AF19" t="str">
            <v>Stečaj - otvaranje/zaključenje</v>
          </cell>
        </row>
        <row r="20">
          <cell r="E20" t="str">
            <v>Drvar</v>
          </cell>
          <cell r="AF20" t="str">
            <v>Likvidacioni-otvaranje</v>
          </cell>
        </row>
        <row r="21">
          <cell r="E21" t="str">
            <v>Foča</v>
          </cell>
          <cell r="AF21" t="str">
            <v>Likvidacioni-otvaranje-izmijenjeni</v>
          </cell>
        </row>
        <row r="22">
          <cell r="E22" t="str">
            <v>Fojnica</v>
          </cell>
          <cell r="AF22" t="str">
            <v>Likvidacija u procesu</v>
          </cell>
        </row>
        <row r="23">
          <cell r="E23" t="str">
            <v>Glamoč</v>
          </cell>
          <cell r="AF23" t="str">
            <v>Likvidacioni-zatvaranje</v>
          </cell>
        </row>
        <row r="24">
          <cell r="E24" t="str">
            <v>Goražde</v>
          </cell>
          <cell r="AF24" t="str">
            <v>Likvidacioni-zatvaranje-izmijenjeni</v>
          </cell>
        </row>
        <row r="25">
          <cell r="E25" t="str">
            <v>Gornji Vakuf-Uskoplje</v>
          </cell>
          <cell r="AF25" t="str">
            <v>Revizorski</v>
          </cell>
        </row>
        <row r="26">
          <cell r="E26" t="str">
            <v>Gračanica</v>
          </cell>
          <cell r="AF26" t="str">
            <v>Revizorski-konsolidovani</v>
          </cell>
        </row>
        <row r="27">
          <cell r="E27" t="str">
            <v>Gradačac</v>
          </cell>
          <cell r="AF27" t="str">
            <v>Revizorski-izmijenjeni</v>
          </cell>
        </row>
        <row r="28">
          <cell r="E28" t="str">
            <v>Grude</v>
          </cell>
          <cell r="AF28" t="str">
            <v>Revizorski-različit izvještajni period</v>
          </cell>
        </row>
        <row r="29">
          <cell r="E29" t="str">
            <v>Hadžići</v>
          </cell>
          <cell r="AF29" t="str">
            <v>Revizorski-nekonsolidovani</v>
          </cell>
        </row>
        <row r="30">
          <cell r="E30" t="str">
            <v>Ilidža</v>
          </cell>
          <cell r="AF30" t="str">
            <v>Revizorski-nekonsolidovani i konsolidovani</v>
          </cell>
        </row>
        <row r="31">
          <cell r="E31" t="str">
            <v>Ilijaš</v>
          </cell>
          <cell r="AF31" t="str">
            <v>Statusne promjene</v>
          </cell>
        </row>
        <row r="32">
          <cell r="E32" t="str">
            <v>Jablanica</v>
          </cell>
          <cell r="AF32" t="str">
            <v>Statusne promjene-izmijenjeni</v>
          </cell>
        </row>
        <row r="33">
          <cell r="E33" t="str">
            <v>Jajce</v>
          </cell>
          <cell r="AF33" t="str">
            <v>Izjava o neaktivnosti</v>
          </cell>
        </row>
        <row r="34">
          <cell r="E34" t="str">
            <v>Kakanj</v>
          </cell>
        </row>
        <row r="35">
          <cell r="E35" t="str">
            <v>Kalesija</v>
          </cell>
        </row>
        <row r="36">
          <cell r="E36" t="str">
            <v>Kiseljak</v>
          </cell>
        </row>
        <row r="37">
          <cell r="E37" t="str">
            <v>Kladanj</v>
          </cell>
        </row>
        <row r="38">
          <cell r="E38" t="str">
            <v>Ključ</v>
          </cell>
        </row>
        <row r="39">
          <cell r="E39" t="str">
            <v>Konjic</v>
          </cell>
        </row>
        <row r="40">
          <cell r="E40" t="str">
            <v>Kreševo</v>
          </cell>
        </row>
        <row r="41">
          <cell r="E41" t="str">
            <v>Kupres</v>
          </cell>
        </row>
        <row r="42">
          <cell r="E42" t="str">
            <v>Livno</v>
          </cell>
        </row>
        <row r="43">
          <cell r="E43" t="str">
            <v>Lukavac</v>
          </cell>
        </row>
        <row r="44">
          <cell r="E44" t="str">
            <v>Ljubuški</v>
          </cell>
        </row>
        <row r="45">
          <cell r="E45" t="str">
            <v>Maglaj</v>
          </cell>
        </row>
        <row r="46">
          <cell r="E46" t="str">
            <v>Mostar</v>
          </cell>
        </row>
        <row r="47">
          <cell r="E47" t="str">
            <v>Neum</v>
          </cell>
        </row>
        <row r="48">
          <cell r="E48" t="str">
            <v>Novi Travnik</v>
          </cell>
        </row>
        <row r="49">
          <cell r="E49" t="str">
            <v>Odžak</v>
          </cell>
        </row>
        <row r="50">
          <cell r="E50" t="str">
            <v>Olovo</v>
          </cell>
        </row>
        <row r="51">
          <cell r="E51" t="str">
            <v>Orašje</v>
          </cell>
        </row>
        <row r="52">
          <cell r="E52" t="str">
            <v>Pale</v>
          </cell>
        </row>
        <row r="53">
          <cell r="E53" t="str">
            <v>Posušje</v>
          </cell>
        </row>
        <row r="54">
          <cell r="E54" t="str">
            <v>Prozor</v>
          </cell>
        </row>
        <row r="55">
          <cell r="E55" t="str">
            <v>Ravno</v>
          </cell>
        </row>
        <row r="56">
          <cell r="E56" t="str">
            <v>Sanski Most</v>
          </cell>
        </row>
        <row r="57">
          <cell r="E57" t="str">
            <v>Sapna</v>
          </cell>
        </row>
        <row r="58">
          <cell r="E58" t="str">
            <v>Sarajevo-Centar</v>
          </cell>
        </row>
        <row r="59">
          <cell r="E59" t="str">
            <v>Sarajevo-Novi Grad</v>
          </cell>
        </row>
        <row r="60">
          <cell r="E60" t="str">
            <v>Sarajevo-Novo Sarajevo</v>
          </cell>
        </row>
        <row r="61">
          <cell r="E61" t="str">
            <v>Sarajevo-Stari Grad</v>
          </cell>
        </row>
        <row r="62">
          <cell r="E62" t="str">
            <v>Srebrenik</v>
          </cell>
        </row>
        <row r="63">
          <cell r="E63" t="str">
            <v>Stolac</v>
          </cell>
        </row>
        <row r="64">
          <cell r="E64" t="str">
            <v>Široki Brijeg</v>
          </cell>
        </row>
        <row r="65">
          <cell r="E65" t="str">
            <v>Teočak</v>
          </cell>
        </row>
        <row r="66">
          <cell r="E66" t="str">
            <v>Tešanj</v>
          </cell>
        </row>
        <row r="67">
          <cell r="E67" t="str">
            <v>Tomislavgrad</v>
          </cell>
        </row>
        <row r="68">
          <cell r="E68" t="str">
            <v>Travnik</v>
          </cell>
        </row>
        <row r="69">
          <cell r="E69" t="str">
            <v>Trnovo</v>
          </cell>
        </row>
        <row r="70">
          <cell r="E70" t="str">
            <v>Tuzla</v>
          </cell>
        </row>
        <row r="71">
          <cell r="E71" t="str">
            <v>Usora</v>
          </cell>
        </row>
        <row r="72">
          <cell r="E72" t="str">
            <v>Vareš</v>
          </cell>
        </row>
        <row r="73">
          <cell r="E73" t="str">
            <v>Velika Kladuša</v>
          </cell>
        </row>
        <row r="74">
          <cell r="E74" t="str">
            <v>Visoko</v>
          </cell>
        </row>
        <row r="75">
          <cell r="E75" t="str">
            <v>Vitez</v>
          </cell>
        </row>
        <row r="76">
          <cell r="E76" t="str">
            <v>Vogošća</v>
          </cell>
        </row>
        <row r="77">
          <cell r="E77" t="str">
            <v>Zavidovići</v>
          </cell>
        </row>
        <row r="78">
          <cell r="E78" t="str">
            <v>Zenica</v>
          </cell>
        </row>
        <row r="79">
          <cell r="E79" t="str">
            <v>Žepče</v>
          </cell>
        </row>
        <row r="80">
          <cell r="E80" t="str">
            <v>Živinice</v>
          </cell>
        </row>
      </sheetData>
      <sheetData sheetId="7"/>
      <sheetData sheetId="8">
        <row r="40">
          <cell r="A40" t="str">
            <v>Redovni</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h.wikipedia.org/wiki/Kiseljak" TargetMode="External"/><Relationship Id="rId13" Type="http://schemas.openxmlformats.org/officeDocument/2006/relationships/hyperlink" Target="https://sh.wikipedia.org/wiki/Gora%C5%BEde" TargetMode="External"/><Relationship Id="rId18" Type="http://schemas.openxmlformats.org/officeDocument/2006/relationships/hyperlink" Target="https://sh.wikipedia.org/wiki/Zavidovi%C4%87i" TargetMode="External"/><Relationship Id="rId3" Type="http://schemas.openxmlformats.org/officeDocument/2006/relationships/hyperlink" Target="https://sh.wikipedia.org/wiki/Zenica" TargetMode="External"/><Relationship Id="rId21" Type="http://schemas.openxmlformats.org/officeDocument/2006/relationships/hyperlink" Target="https://sh.wikipedia.org/wiki/Lukavac" TargetMode="External"/><Relationship Id="rId7" Type="http://schemas.openxmlformats.org/officeDocument/2006/relationships/hyperlink" Target="https://sh.wikipedia.org/wiki/Travnik" TargetMode="External"/><Relationship Id="rId12" Type="http://schemas.openxmlformats.org/officeDocument/2006/relationships/hyperlink" Target="https://sh.wikipedia.org/wiki/Visoko" TargetMode="External"/><Relationship Id="rId17" Type="http://schemas.openxmlformats.org/officeDocument/2006/relationships/hyperlink" Target="https://sh.wikipedia.org/wiki/Bosanska_Krupa" TargetMode="External"/><Relationship Id="rId2" Type="http://schemas.openxmlformats.org/officeDocument/2006/relationships/hyperlink" Target="https://sh.wikipedia.org/wiki/Tuzla" TargetMode="External"/><Relationship Id="rId16" Type="http://schemas.openxmlformats.org/officeDocument/2006/relationships/hyperlink" Target="https://sh.wikipedia.org/wiki/Grada%C4%8Dac" TargetMode="External"/><Relationship Id="rId20" Type="http://schemas.openxmlformats.org/officeDocument/2006/relationships/hyperlink" Target="https://sh.wikipedia.org/wiki/Sanski_Most" TargetMode="External"/><Relationship Id="rId1" Type="http://schemas.openxmlformats.org/officeDocument/2006/relationships/hyperlink" Target="https://sh.wikipedia.org/wiki/Sarajevo" TargetMode="External"/><Relationship Id="rId6" Type="http://schemas.openxmlformats.org/officeDocument/2006/relationships/hyperlink" Target="https://sh.wikipedia.org/wiki/Biha%C4%87" TargetMode="External"/><Relationship Id="rId11" Type="http://schemas.openxmlformats.org/officeDocument/2006/relationships/hyperlink" Target="https://sh.wikipedia.org/wiki/Velika_Kladu%C5%A1a" TargetMode="External"/><Relationship Id="rId5" Type="http://schemas.openxmlformats.org/officeDocument/2006/relationships/hyperlink" Target="https://sh.wikipedia.org/wiki/Srebrenik" TargetMode="External"/><Relationship Id="rId15" Type="http://schemas.openxmlformats.org/officeDocument/2006/relationships/hyperlink" Target="https://sh.wikipedia.org/wiki/Gra%C4%8Danica" TargetMode="External"/><Relationship Id="rId10" Type="http://schemas.openxmlformats.org/officeDocument/2006/relationships/hyperlink" Target="https://sh.wikipedia.org/wiki/Bugojno" TargetMode="External"/><Relationship Id="rId19" Type="http://schemas.openxmlformats.org/officeDocument/2006/relationships/hyperlink" Target="https://sh.wikipedia.org/wiki/%C5%BDivinice" TargetMode="External"/><Relationship Id="rId4" Type="http://schemas.openxmlformats.org/officeDocument/2006/relationships/hyperlink" Target="https://sh.wikipedia.org/wiki/Mostar" TargetMode="External"/><Relationship Id="rId9" Type="http://schemas.openxmlformats.org/officeDocument/2006/relationships/hyperlink" Target="https://sh.wikipedia.org/wiki/Cazin" TargetMode="External"/><Relationship Id="rId14" Type="http://schemas.openxmlformats.org/officeDocument/2006/relationships/hyperlink" Target="https://sh.wikipedia.org/wiki/Konjic"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red.uprave@epbih.ba" TargetMode="External"/><Relationship Id="rId1" Type="http://schemas.openxmlformats.org/officeDocument/2006/relationships/hyperlink" Target="http://www.epbih.b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Q824"/>
  <sheetViews>
    <sheetView topLeftCell="AB1" zoomScaleNormal="100" workbookViewId="0">
      <selection activeCell="AO18" sqref="AO18"/>
    </sheetView>
  </sheetViews>
  <sheetFormatPr defaultColWidth="9.28515625" defaultRowHeight="15"/>
  <cols>
    <col min="1" max="1" width="22.85546875" style="1" bestFit="1" customWidth="1"/>
    <col min="2" max="3" width="14.5703125" style="1" bestFit="1" customWidth="1"/>
    <col min="4" max="4" width="22.85546875" style="1" bestFit="1" customWidth="1"/>
    <col min="5" max="5" width="12.85546875" style="1" bestFit="1" customWidth="1"/>
    <col min="6" max="6" width="32.7109375" style="1" bestFit="1" customWidth="1"/>
    <col min="7" max="7" width="13.5703125" style="1" bestFit="1" customWidth="1"/>
    <col min="8" max="8" width="7.140625" style="1" bestFit="1" customWidth="1"/>
    <col min="9" max="9" width="16.140625" style="1" bestFit="1" customWidth="1"/>
    <col min="10" max="10" width="203.140625" style="1" bestFit="1" customWidth="1"/>
    <col min="11" max="11" width="91.5703125" style="1" bestFit="1" customWidth="1"/>
    <col min="12" max="13" width="22.85546875" style="1" bestFit="1" customWidth="1"/>
    <col min="14" max="14" width="14.28515625" style="1" bestFit="1" customWidth="1"/>
    <col min="15" max="15" width="12.85546875" style="1" bestFit="1" customWidth="1"/>
    <col min="16" max="16" width="32.7109375" style="1" bestFit="1" customWidth="1"/>
    <col min="17" max="17" width="14.28515625" style="1" bestFit="1" customWidth="1"/>
    <col min="18" max="18" width="50.5703125" style="1" bestFit="1" customWidth="1"/>
    <col min="19" max="19" width="16.140625" style="1" bestFit="1" customWidth="1"/>
    <col min="20" max="20" width="9.85546875" style="1" bestFit="1" customWidth="1"/>
    <col min="21" max="21" width="7.140625" style="1" bestFit="1" customWidth="1"/>
    <col min="22" max="22" width="39.140625" style="1" bestFit="1" customWidth="1"/>
    <col min="23" max="23" width="39.140625" style="1" hidden="1" customWidth="1"/>
    <col min="24" max="24" width="43.7109375" style="1" bestFit="1" customWidth="1"/>
    <col min="25" max="25" width="16" style="1" bestFit="1" customWidth="1"/>
    <col min="26" max="26" width="27.7109375" style="1" hidden="1" customWidth="1"/>
    <col min="27" max="27" width="53" style="15" bestFit="1" customWidth="1"/>
    <col min="28" max="28" width="15.7109375" style="16" bestFit="1" customWidth="1"/>
    <col min="29" max="29" width="20.7109375" style="1" bestFit="1" customWidth="1"/>
    <col min="30" max="30" width="10.85546875" style="6" bestFit="1" customWidth="1"/>
    <col min="31" max="31" width="94.85546875" style="6" bestFit="1" customWidth="1"/>
    <col min="32" max="32" width="21" style="7" bestFit="1" customWidth="1"/>
    <col min="33" max="33" width="32.7109375" style="1" bestFit="1" customWidth="1"/>
    <col min="34" max="34" width="13.140625" style="1" bestFit="1" customWidth="1"/>
    <col min="35" max="35" width="14.85546875" style="1" bestFit="1" customWidth="1"/>
    <col min="36" max="36" width="11.5703125" style="1" customWidth="1"/>
    <col min="37" max="37" width="22.85546875" style="1" bestFit="1" customWidth="1"/>
    <col min="38" max="38" width="14.5703125" style="8" bestFit="1" customWidth="1"/>
    <col min="39" max="39" width="32.7109375" style="1" bestFit="1" customWidth="1"/>
    <col min="40" max="40" width="12.85546875" style="1" bestFit="1" customWidth="1"/>
    <col min="41" max="41" width="36" style="1" bestFit="1" customWidth="1"/>
    <col min="42" max="42" width="9.28515625" style="1" customWidth="1"/>
    <col min="43" max="43" width="10.140625" style="1" bestFit="1" customWidth="1"/>
    <col min="44" max="44" width="9.28515625" style="1" customWidth="1"/>
    <col min="45" max="16384" width="9.28515625" style="1"/>
  </cols>
  <sheetData>
    <row r="1" spans="1:43">
      <c r="A1" s="1" t="s">
        <v>0</v>
      </c>
      <c r="B1" s="1" t="s">
        <v>1</v>
      </c>
      <c r="C1" s="1" t="s">
        <v>2</v>
      </c>
      <c r="D1" s="1" t="str">
        <f t="shared" ref="D1:D64" si="0">A1</f>
        <v>Opština</v>
      </c>
      <c r="E1" s="1" t="s">
        <v>3</v>
      </c>
      <c r="F1" s="1" t="s">
        <v>4</v>
      </c>
      <c r="G1" s="1" t="s">
        <v>5</v>
      </c>
      <c r="H1" s="1" t="s">
        <v>6</v>
      </c>
      <c r="I1" s="1" t="s">
        <v>7</v>
      </c>
      <c r="J1" s="1" t="s">
        <v>8</v>
      </c>
      <c r="K1" s="1" t="s">
        <v>9</v>
      </c>
      <c r="L1" s="1" t="s">
        <v>0</v>
      </c>
      <c r="M1" s="1" t="s">
        <v>10</v>
      </c>
      <c r="N1" s="1" t="s">
        <v>11</v>
      </c>
      <c r="O1" s="1" t="s">
        <v>12</v>
      </c>
      <c r="P1" s="1" t="s">
        <v>4</v>
      </c>
      <c r="Q1" s="1" t="s">
        <v>13</v>
      </c>
      <c r="R1" s="1" t="s">
        <v>14</v>
      </c>
      <c r="S1" s="1" t="s">
        <v>15</v>
      </c>
      <c r="T1" s="1" t="s">
        <v>16</v>
      </c>
      <c r="U1" s="1" t="s">
        <v>6</v>
      </c>
      <c r="V1" s="1" t="s">
        <v>17</v>
      </c>
      <c r="X1" s="1" t="s">
        <v>18</v>
      </c>
      <c r="Y1" s="3" t="s">
        <v>19</v>
      </c>
      <c r="Z1" s="3"/>
      <c r="AA1" s="4" t="s">
        <v>20</v>
      </c>
      <c r="AB1" s="5" t="s">
        <v>21</v>
      </c>
      <c r="AC1" s="1" t="s">
        <v>22</v>
      </c>
      <c r="AD1" s="6" t="s">
        <v>23</v>
      </c>
      <c r="AE1" s="6" t="s">
        <v>24</v>
      </c>
      <c r="AF1" s="7" t="s">
        <v>25</v>
      </c>
      <c r="AG1" s="1" t="s">
        <v>4</v>
      </c>
      <c r="AH1" s="1" t="s">
        <v>26</v>
      </c>
      <c r="AI1" s="1" t="s">
        <v>27</v>
      </c>
      <c r="AJ1" s="1" t="s">
        <v>28</v>
      </c>
      <c r="AK1" s="1" t="s">
        <v>0</v>
      </c>
      <c r="AL1" s="8" t="s">
        <v>29</v>
      </c>
      <c r="AM1" s="1" t="s">
        <v>4</v>
      </c>
      <c r="AN1" s="1" t="s">
        <v>30</v>
      </c>
      <c r="AO1" s="246" t="s">
        <v>31</v>
      </c>
      <c r="AP1" s="1" t="s">
        <v>32</v>
      </c>
      <c r="AQ1" s="1" t="s">
        <v>33</v>
      </c>
    </row>
    <row r="2" spans="1:43">
      <c r="A2" s="1" t="s">
        <v>34</v>
      </c>
      <c r="B2" s="1" t="s">
        <v>35</v>
      </c>
      <c r="C2" s="1">
        <v>10014</v>
      </c>
      <c r="D2" s="1" t="str">
        <f t="shared" si="0"/>
        <v>Banovići</v>
      </c>
      <c r="E2" s="1">
        <v>75290</v>
      </c>
      <c r="F2" s="1" t="s">
        <v>36</v>
      </c>
      <c r="G2" s="1">
        <v>3</v>
      </c>
      <c r="H2" s="1" t="s">
        <v>37</v>
      </c>
      <c r="I2" s="1" t="s">
        <v>38</v>
      </c>
      <c r="J2" s="1" t="s">
        <v>39</v>
      </c>
      <c r="K2" s="1" t="s">
        <v>40</v>
      </c>
      <c r="L2" s="1" t="s">
        <v>41</v>
      </c>
      <c r="M2" s="1" t="s">
        <v>42</v>
      </c>
      <c r="N2" s="1">
        <v>72286</v>
      </c>
      <c r="O2" s="1">
        <v>11061</v>
      </c>
      <c r="P2" s="1" t="s">
        <v>43</v>
      </c>
      <c r="Q2" s="1" t="s">
        <v>44</v>
      </c>
      <c r="R2" s="1" t="s">
        <v>45</v>
      </c>
      <c r="S2" s="1" t="s">
        <v>46</v>
      </c>
      <c r="T2" s="1" t="s">
        <v>47</v>
      </c>
      <c r="U2" s="1" t="s">
        <v>37</v>
      </c>
      <c r="V2" s="1" t="s">
        <v>48</v>
      </c>
      <c r="X2" s="1" t="s">
        <v>49</v>
      </c>
      <c r="Y2" s="9" t="s">
        <v>50</v>
      </c>
      <c r="Z2" s="9"/>
      <c r="AA2" s="4" t="s">
        <v>51</v>
      </c>
      <c r="AB2" s="10" t="s">
        <v>52</v>
      </c>
      <c r="AC2" s="1" t="s">
        <v>53</v>
      </c>
      <c r="AD2" s="6">
        <v>10</v>
      </c>
      <c r="AE2" s="6" t="s">
        <v>54</v>
      </c>
      <c r="AF2" s="11">
        <f>VLOOKUP(F2,AG$2:AH$11,2,FALSE)</f>
        <v>5.0000000000000001E-4</v>
      </c>
      <c r="AG2" s="1" t="s">
        <v>36</v>
      </c>
      <c r="AH2" s="11">
        <v>5.0000000000000001E-4</v>
      </c>
      <c r="AI2" s="2" t="s">
        <v>55</v>
      </c>
      <c r="AJ2" s="1">
        <v>80</v>
      </c>
      <c r="AK2" s="1" t="s">
        <v>34</v>
      </c>
      <c r="AL2" s="8">
        <v>91</v>
      </c>
      <c r="AM2" s="1" t="s">
        <v>36</v>
      </c>
      <c r="AN2" s="1">
        <v>3</v>
      </c>
      <c r="AO2" s="247" t="s">
        <v>56</v>
      </c>
      <c r="AP2" s="1">
        <v>1</v>
      </c>
      <c r="AQ2" s="250">
        <v>45657</v>
      </c>
    </row>
    <row r="3" spans="1:43">
      <c r="A3" s="1" t="s">
        <v>55</v>
      </c>
      <c r="B3" s="1" t="s">
        <v>57</v>
      </c>
      <c r="C3" s="1">
        <v>10049</v>
      </c>
      <c r="D3" s="1" t="str">
        <f t="shared" si="0"/>
        <v>Bihać</v>
      </c>
      <c r="E3" s="1">
        <v>77000</v>
      </c>
      <c r="F3" s="1" t="s">
        <v>58</v>
      </c>
      <c r="G3" s="1">
        <v>1</v>
      </c>
      <c r="H3" s="1" t="s">
        <v>37</v>
      </c>
      <c r="I3" s="1" t="s">
        <v>59</v>
      </c>
      <c r="J3" s="1" t="s">
        <v>60</v>
      </c>
      <c r="K3" s="1" t="s">
        <v>61</v>
      </c>
      <c r="L3" s="1" t="s">
        <v>34</v>
      </c>
      <c r="M3" s="1" t="s">
        <v>34</v>
      </c>
      <c r="N3" s="1">
        <v>75290</v>
      </c>
      <c r="O3" s="1">
        <v>10014</v>
      </c>
      <c r="P3" s="1" t="s">
        <v>36</v>
      </c>
      <c r="Q3" s="1" t="s">
        <v>62</v>
      </c>
      <c r="R3" s="1" t="s">
        <v>63</v>
      </c>
      <c r="S3" s="1" t="s">
        <v>64</v>
      </c>
      <c r="T3" s="1" t="s">
        <v>65</v>
      </c>
      <c r="U3" s="1" t="s">
        <v>66</v>
      </c>
      <c r="V3" s="1" t="s">
        <v>67</v>
      </c>
      <c r="X3" s="1" t="s">
        <v>68</v>
      </c>
      <c r="Y3" s="9" t="s">
        <v>69</v>
      </c>
      <c r="Z3" s="9"/>
      <c r="AA3" s="4" t="s">
        <v>70</v>
      </c>
      <c r="AB3" s="10" t="s">
        <v>71</v>
      </c>
      <c r="AC3" s="1" t="s">
        <v>72</v>
      </c>
      <c r="AD3" s="6">
        <v>11</v>
      </c>
      <c r="AE3" s="6" t="s">
        <v>73</v>
      </c>
      <c r="AF3" s="11">
        <f t="shared" ref="AF3:AF66" si="1">VLOOKUP(F3,AG$2:AH$11,2,FALSE)</f>
        <v>6.9999999999999999E-4</v>
      </c>
      <c r="AG3" s="1" t="s">
        <v>58</v>
      </c>
      <c r="AH3" s="11">
        <v>6.9999999999999999E-4</v>
      </c>
      <c r="AI3" s="2" t="s">
        <v>74</v>
      </c>
      <c r="AJ3" s="1">
        <v>81</v>
      </c>
      <c r="AK3" s="1" t="s">
        <v>55</v>
      </c>
      <c r="AL3" s="8">
        <v>80</v>
      </c>
      <c r="AM3" s="1" t="s">
        <v>58</v>
      </c>
      <c r="AN3" s="1">
        <v>1</v>
      </c>
      <c r="AO3" s="247" t="s">
        <v>75</v>
      </c>
      <c r="AP3" s="1">
        <v>2</v>
      </c>
      <c r="AQ3" s="250">
        <v>45291</v>
      </c>
    </row>
    <row r="4" spans="1:43">
      <c r="A4" s="1" t="s">
        <v>74</v>
      </c>
      <c r="B4" s="1" t="s">
        <v>76</v>
      </c>
      <c r="C4" s="1">
        <v>11428</v>
      </c>
      <c r="D4" s="1" t="str">
        <f t="shared" si="0"/>
        <v>Bosanska Krupa</v>
      </c>
      <c r="E4" s="1">
        <v>77240</v>
      </c>
      <c r="F4" s="1" t="s">
        <v>58</v>
      </c>
      <c r="G4" s="1">
        <v>1</v>
      </c>
      <c r="H4" s="1" t="s">
        <v>37</v>
      </c>
      <c r="I4" s="1" t="s">
        <v>77</v>
      </c>
      <c r="J4" s="1" t="s">
        <v>78</v>
      </c>
      <c r="K4" s="1" t="s">
        <v>79</v>
      </c>
      <c r="L4" s="1" t="s">
        <v>80</v>
      </c>
      <c r="M4" s="1" t="s">
        <v>81</v>
      </c>
      <c r="N4" s="1">
        <v>72233</v>
      </c>
      <c r="O4" s="1">
        <v>11207</v>
      </c>
      <c r="P4" s="1" t="s">
        <v>82</v>
      </c>
      <c r="Q4" s="1" t="s">
        <v>83</v>
      </c>
      <c r="R4" s="1" t="s">
        <v>84</v>
      </c>
      <c r="S4" s="1" t="s">
        <v>85</v>
      </c>
      <c r="X4" s="1" t="s">
        <v>86</v>
      </c>
      <c r="Y4" s="9"/>
      <c r="Z4" s="9"/>
      <c r="AA4" s="4" t="s">
        <v>87</v>
      </c>
      <c r="AB4" s="10" t="s">
        <v>88</v>
      </c>
      <c r="AC4" s="1" t="s">
        <v>89</v>
      </c>
      <c r="AD4" s="6">
        <v>12</v>
      </c>
      <c r="AE4" s="6" t="s">
        <v>90</v>
      </c>
      <c r="AF4" s="11">
        <f t="shared" si="1"/>
        <v>6.9999999999999999E-4</v>
      </c>
      <c r="AG4" s="1" t="s">
        <v>91</v>
      </c>
      <c r="AH4" s="11">
        <v>6.9999999999999999E-4</v>
      </c>
      <c r="AI4" s="2" t="s">
        <v>92</v>
      </c>
      <c r="AJ4" s="1">
        <v>83</v>
      </c>
      <c r="AK4" s="1" t="s">
        <v>74</v>
      </c>
      <c r="AL4" s="8">
        <v>81</v>
      </c>
      <c r="AM4" s="1" t="s">
        <v>91</v>
      </c>
      <c r="AN4" s="1">
        <v>10</v>
      </c>
      <c r="AO4" s="247" t="s">
        <v>93</v>
      </c>
      <c r="AP4" s="1">
        <v>3</v>
      </c>
      <c r="AQ4" s="250">
        <v>44926</v>
      </c>
    </row>
    <row r="5" spans="1:43">
      <c r="A5" s="1" t="s">
        <v>94</v>
      </c>
      <c r="B5" s="1" t="s">
        <v>95</v>
      </c>
      <c r="C5" s="1">
        <v>11436</v>
      </c>
      <c r="D5" s="1" t="str">
        <f t="shared" si="0"/>
        <v>Bosanski Petrovac</v>
      </c>
      <c r="E5" s="1">
        <v>77250</v>
      </c>
      <c r="F5" s="1" t="s">
        <v>58</v>
      </c>
      <c r="G5" s="1">
        <v>1</v>
      </c>
      <c r="H5" s="1" t="s">
        <v>37</v>
      </c>
      <c r="I5" s="1" t="s">
        <v>96</v>
      </c>
      <c r="J5" s="1" t="s">
        <v>97</v>
      </c>
      <c r="K5" s="1" t="s">
        <v>98</v>
      </c>
      <c r="L5" s="1" t="s">
        <v>55</v>
      </c>
      <c r="M5" s="1" t="s">
        <v>55</v>
      </c>
      <c r="N5" s="1">
        <v>77000</v>
      </c>
      <c r="O5" s="1">
        <v>10049</v>
      </c>
      <c r="P5" s="1" t="s">
        <v>58</v>
      </c>
      <c r="Q5" s="1" t="s">
        <v>99</v>
      </c>
      <c r="R5" s="1" t="s">
        <v>100</v>
      </c>
      <c r="S5" s="1" t="s">
        <v>101</v>
      </c>
      <c r="X5" s="1" t="s">
        <v>102</v>
      </c>
      <c r="Y5" s="9"/>
      <c r="Z5" s="9"/>
      <c r="AA5" s="4" t="s">
        <v>103</v>
      </c>
      <c r="AB5" s="10" t="s">
        <v>104</v>
      </c>
      <c r="AC5" s="1" t="s">
        <v>105</v>
      </c>
      <c r="AD5" s="6">
        <v>13</v>
      </c>
      <c r="AE5" s="6" t="s">
        <v>106</v>
      </c>
      <c r="AF5" s="11">
        <f t="shared" si="1"/>
        <v>6.9999999999999999E-4</v>
      </c>
      <c r="AG5" s="1" t="s">
        <v>82</v>
      </c>
      <c r="AH5" s="11">
        <v>6.9999999999999999E-4</v>
      </c>
      <c r="AI5" s="2" t="s">
        <v>107</v>
      </c>
      <c r="AJ5" s="1">
        <v>116</v>
      </c>
      <c r="AK5" s="1" t="s">
        <v>94</v>
      </c>
      <c r="AL5" s="8">
        <v>82</v>
      </c>
      <c r="AM5" s="1" t="s">
        <v>82</v>
      </c>
      <c r="AN5" s="1">
        <v>4</v>
      </c>
      <c r="AO5" s="248" t="s">
        <v>108</v>
      </c>
      <c r="AP5" s="1">
        <v>4</v>
      </c>
      <c r="AQ5" s="250">
        <v>44561</v>
      </c>
    </row>
    <row r="6" spans="1:43">
      <c r="A6" s="1" t="s">
        <v>109</v>
      </c>
      <c r="B6" s="1" t="s">
        <v>110</v>
      </c>
      <c r="C6" s="1">
        <v>10146</v>
      </c>
      <c r="D6" s="1" t="str">
        <f t="shared" si="0"/>
        <v>Bosansko Grahovo</v>
      </c>
      <c r="E6" s="1">
        <v>80270</v>
      </c>
      <c r="F6" s="1" t="s">
        <v>91</v>
      </c>
      <c r="G6" s="1">
        <v>10</v>
      </c>
      <c r="H6" s="1" t="s">
        <v>37</v>
      </c>
      <c r="I6" s="1" t="s">
        <v>111</v>
      </c>
      <c r="J6" s="1" t="s">
        <v>112</v>
      </c>
      <c r="K6" s="1" t="s">
        <v>113</v>
      </c>
      <c r="L6" s="1" t="s">
        <v>114</v>
      </c>
      <c r="M6" s="1" t="s">
        <v>115</v>
      </c>
      <c r="N6" s="1">
        <v>72256</v>
      </c>
      <c r="O6" s="1">
        <v>11142</v>
      </c>
      <c r="P6" s="1" t="s">
        <v>43</v>
      </c>
      <c r="Q6" s="1" t="s">
        <v>116</v>
      </c>
      <c r="R6" s="1" t="s">
        <v>117</v>
      </c>
      <c r="S6" s="1" t="s">
        <v>118</v>
      </c>
      <c r="X6" s="1" t="s">
        <v>119</v>
      </c>
      <c r="Y6" s="9"/>
      <c r="AA6" s="4" t="s">
        <v>120</v>
      </c>
      <c r="AB6" s="10" t="s">
        <v>121</v>
      </c>
      <c r="AD6" s="6">
        <v>14</v>
      </c>
      <c r="AE6" s="6" t="s">
        <v>122</v>
      </c>
      <c r="AF6" s="11">
        <f t="shared" si="1"/>
        <v>6.9999999999999999E-4</v>
      </c>
      <c r="AG6" s="1" t="s">
        <v>43</v>
      </c>
      <c r="AH6" s="11">
        <v>4.0000000000000002E-4</v>
      </c>
      <c r="AI6" s="2" t="s">
        <v>123</v>
      </c>
      <c r="AJ6" s="1">
        <v>92</v>
      </c>
      <c r="AK6" s="1" t="s">
        <v>109</v>
      </c>
      <c r="AL6" s="8">
        <v>84</v>
      </c>
      <c r="AM6" s="1" t="s">
        <v>43</v>
      </c>
      <c r="AN6" s="1">
        <v>6</v>
      </c>
      <c r="AQ6" s="250">
        <v>44196</v>
      </c>
    </row>
    <row r="7" spans="1:43">
      <c r="A7" s="1" t="s">
        <v>124</v>
      </c>
      <c r="B7" s="1" t="s">
        <v>125</v>
      </c>
      <c r="C7" s="1">
        <v>10189</v>
      </c>
      <c r="D7" s="1" t="str">
        <f t="shared" si="0"/>
        <v>Breza</v>
      </c>
      <c r="E7" s="1">
        <v>71370</v>
      </c>
      <c r="F7" s="1" t="s">
        <v>82</v>
      </c>
      <c r="G7" s="1">
        <v>4</v>
      </c>
      <c r="H7" s="1" t="s">
        <v>37</v>
      </c>
      <c r="I7" s="1" t="s">
        <v>126</v>
      </c>
      <c r="J7" s="1" t="s">
        <v>127</v>
      </c>
      <c r="K7" s="1" t="s">
        <v>128</v>
      </c>
      <c r="L7" s="1" t="s">
        <v>129</v>
      </c>
      <c r="M7" s="1" t="s">
        <v>130</v>
      </c>
      <c r="N7" s="1">
        <v>71253</v>
      </c>
      <c r="O7" s="1">
        <v>10472</v>
      </c>
      <c r="P7" s="1" t="s">
        <v>43</v>
      </c>
      <c r="Q7" s="1" t="s">
        <v>131</v>
      </c>
      <c r="R7" s="1" t="s">
        <v>132</v>
      </c>
      <c r="X7" s="1" t="s">
        <v>133</v>
      </c>
      <c r="Y7" s="9"/>
      <c r="AA7" s="4" t="s">
        <v>134</v>
      </c>
      <c r="AB7" s="10" t="s">
        <v>135</v>
      </c>
      <c r="AD7" s="6">
        <v>15</v>
      </c>
      <c r="AE7" s="6" t="s">
        <v>136</v>
      </c>
      <c r="AF7" s="11">
        <f t="shared" si="1"/>
        <v>6.9999999999999999E-4</v>
      </c>
      <c r="AG7" s="1" t="s">
        <v>137</v>
      </c>
      <c r="AH7" s="11" t="s">
        <v>138</v>
      </c>
      <c r="AI7" s="2" t="s">
        <v>139</v>
      </c>
      <c r="AJ7" s="1">
        <v>93</v>
      </c>
      <c r="AK7" s="1" t="s">
        <v>124</v>
      </c>
      <c r="AL7" s="8">
        <v>104</v>
      </c>
      <c r="AM7" s="1" t="s">
        <v>137</v>
      </c>
      <c r="AN7" s="1">
        <v>7</v>
      </c>
      <c r="AQ7" s="250">
        <v>43830</v>
      </c>
    </row>
    <row r="8" spans="1:43">
      <c r="A8" s="1" t="s">
        <v>140</v>
      </c>
      <c r="B8" s="1" t="s">
        <v>141</v>
      </c>
      <c r="C8" s="1">
        <v>10197</v>
      </c>
      <c r="D8" s="1" t="str">
        <f t="shared" si="0"/>
        <v>Bugojno</v>
      </c>
      <c r="E8" s="1">
        <v>70230</v>
      </c>
      <c r="F8" s="1" t="s">
        <v>43</v>
      </c>
      <c r="G8" s="1">
        <v>6</v>
      </c>
      <c r="H8" s="1" t="s">
        <v>37</v>
      </c>
      <c r="I8" s="1" t="s">
        <v>142</v>
      </c>
      <c r="J8" s="1" t="s">
        <v>143</v>
      </c>
      <c r="K8" s="1" t="s">
        <v>144</v>
      </c>
      <c r="L8" s="1" t="s">
        <v>145</v>
      </c>
      <c r="M8" s="1" t="s">
        <v>146</v>
      </c>
      <c r="N8" s="1">
        <v>88268</v>
      </c>
      <c r="O8" s="1">
        <v>10260</v>
      </c>
      <c r="P8" s="1" t="s">
        <v>137</v>
      </c>
      <c r="Q8" s="1" t="s">
        <v>147</v>
      </c>
      <c r="R8" s="1" t="s">
        <v>148</v>
      </c>
      <c r="X8" s="1" t="s">
        <v>149</v>
      </c>
      <c r="Y8" s="9"/>
      <c r="AA8" s="4" t="s">
        <v>150</v>
      </c>
      <c r="AB8" s="10" t="s">
        <v>151</v>
      </c>
      <c r="AD8" s="6">
        <v>16</v>
      </c>
      <c r="AE8" s="6" t="s">
        <v>152</v>
      </c>
      <c r="AF8" s="11">
        <f t="shared" si="1"/>
        <v>4.0000000000000002E-4</v>
      </c>
      <c r="AG8" s="1" t="s">
        <v>153</v>
      </c>
      <c r="AH8" s="11">
        <v>1.4999999999999999E-4</v>
      </c>
      <c r="AI8" s="2" t="s">
        <v>154</v>
      </c>
      <c r="AJ8" s="1">
        <v>135</v>
      </c>
      <c r="AK8" s="1" t="s">
        <v>140</v>
      </c>
      <c r="AL8" s="8">
        <v>119</v>
      </c>
      <c r="AM8" s="1" t="s">
        <v>153</v>
      </c>
      <c r="AN8" s="1">
        <v>2</v>
      </c>
      <c r="AQ8" s="250">
        <v>43465</v>
      </c>
    </row>
    <row r="9" spans="1:43">
      <c r="A9" s="1" t="s">
        <v>155</v>
      </c>
      <c r="B9" s="1" t="s">
        <v>156</v>
      </c>
      <c r="C9" s="1">
        <v>10219</v>
      </c>
      <c r="D9" s="1" t="str">
        <f t="shared" si="0"/>
        <v>Busovača</v>
      </c>
      <c r="E9" s="1">
        <v>72260</v>
      </c>
      <c r="F9" s="1" t="s">
        <v>43</v>
      </c>
      <c r="G9" s="1">
        <v>6</v>
      </c>
      <c r="H9" s="1" t="s">
        <v>37</v>
      </c>
      <c r="I9" s="1" t="s">
        <v>157</v>
      </c>
      <c r="J9" s="1" t="s">
        <v>158</v>
      </c>
      <c r="K9" s="1" t="s">
        <v>159</v>
      </c>
      <c r="L9" s="1" t="s">
        <v>160</v>
      </c>
      <c r="M9" s="1" t="s">
        <v>161</v>
      </c>
      <c r="N9" s="1">
        <v>72248</v>
      </c>
      <c r="O9" s="1">
        <v>10448</v>
      </c>
      <c r="P9" s="1" t="s">
        <v>82</v>
      </c>
      <c r="Q9" s="1" t="s">
        <v>162</v>
      </c>
      <c r="R9" s="1" t="s">
        <v>163</v>
      </c>
      <c r="X9" s="1" t="s">
        <v>164</v>
      </c>
      <c r="Y9" s="9"/>
      <c r="AA9" s="4" t="s">
        <v>165</v>
      </c>
      <c r="AB9" s="10" t="s">
        <v>166</v>
      </c>
      <c r="AD9" s="6">
        <v>17</v>
      </c>
      <c r="AE9" s="6" t="s">
        <v>167</v>
      </c>
      <c r="AF9" s="11">
        <f t="shared" si="1"/>
        <v>4.0000000000000002E-4</v>
      </c>
      <c r="AG9" s="1" t="s">
        <v>168</v>
      </c>
      <c r="AH9" s="11">
        <v>5.0000000000000001E-4</v>
      </c>
      <c r="AI9" s="2" t="s">
        <v>169</v>
      </c>
      <c r="AJ9" s="1">
        <v>153</v>
      </c>
      <c r="AK9" s="1" t="s">
        <v>155</v>
      </c>
      <c r="AL9" s="8">
        <v>120</v>
      </c>
      <c r="AM9" s="1" t="s">
        <v>168</v>
      </c>
      <c r="AN9" s="1">
        <v>5</v>
      </c>
      <c r="AQ9" s="250">
        <v>43100</v>
      </c>
    </row>
    <row r="10" spans="1:43">
      <c r="A10" s="1" t="s">
        <v>170</v>
      </c>
      <c r="B10" s="1" t="s">
        <v>171</v>
      </c>
      <c r="C10" s="1">
        <v>11240</v>
      </c>
      <c r="D10" s="1" t="str">
        <f t="shared" si="0"/>
        <v>Bužim</v>
      </c>
      <c r="E10" s="1">
        <v>77245</v>
      </c>
      <c r="F10" s="1" t="s">
        <v>58</v>
      </c>
      <c r="G10" s="1">
        <v>1</v>
      </c>
      <c r="H10" s="1" t="s">
        <v>37</v>
      </c>
      <c r="I10" s="1" t="s">
        <v>172</v>
      </c>
      <c r="J10" s="1" t="s">
        <v>173</v>
      </c>
      <c r="K10" s="1" t="s">
        <v>174</v>
      </c>
      <c r="L10" s="1" t="s">
        <v>154</v>
      </c>
      <c r="M10" s="1" t="s">
        <v>175</v>
      </c>
      <c r="N10" s="1">
        <v>88407</v>
      </c>
      <c r="O10" s="1">
        <v>10529</v>
      </c>
      <c r="P10" s="1" t="s">
        <v>137</v>
      </c>
      <c r="Q10" s="1" t="s">
        <v>176</v>
      </c>
      <c r="R10" s="1" t="s">
        <v>177</v>
      </c>
      <c r="X10" s="1" t="s">
        <v>178</v>
      </c>
      <c r="Y10" s="9"/>
      <c r="AA10" s="4" t="s">
        <v>179</v>
      </c>
      <c r="AB10" s="10" t="s">
        <v>180</v>
      </c>
      <c r="AD10" s="6">
        <v>18</v>
      </c>
      <c r="AE10" s="6" t="s">
        <v>181</v>
      </c>
      <c r="AF10" s="11">
        <f t="shared" si="1"/>
        <v>6.9999999999999999E-4</v>
      </c>
      <c r="AG10" s="1" t="s">
        <v>182</v>
      </c>
      <c r="AH10" s="11">
        <v>6.9999999999999999E-4</v>
      </c>
      <c r="AI10" s="2" t="s">
        <v>183</v>
      </c>
      <c r="AJ10" s="1">
        <v>97</v>
      </c>
      <c r="AK10" s="1" t="s">
        <v>170</v>
      </c>
      <c r="AL10" s="8">
        <v>87</v>
      </c>
      <c r="AM10" s="1" t="s">
        <v>182</v>
      </c>
      <c r="AN10" s="1">
        <v>8</v>
      </c>
      <c r="AQ10" s="250">
        <v>42735</v>
      </c>
    </row>
    <row r="11" spans="1:43">
      <c r="A11" s="1" t="s">
        <v>92</v>
      </c>
      <c r="B11" s="1" t="s">
        <v>184</v>
      </c>
      <c r="C11" s="1">
        <v>10227</v>
      </c>
      <c r="D11" s="1" t="str">
        <f t="shared" si="0"/>
        <v>Cazin</v>
      </c>
      <c r="E11" s="1">
        <v>77220</v>
      </c>
      <c r="F11" s="1" t="s">
        <v>58</v>
      </c>
      <c r="G11" s="1">
        <v>1</v>
      </c>
      <c r="H11" s="1" t="s">
        <v>37</v>
      </c>
      <c r="I11" s="1" t="s">
        <v>185</v>
      </c>
      <c r="J11" s="1" t="s">
        <v>186</v>
      </c>
      <c r="K11" s="1" t="s">
        <v>187</v>
      </c>
      <c r="L11" s="1" t="s">
        <v>188</v>
      </c>
      <c r="M11" s="1" t="s">
        <v>189</v>
      </c>
      <c r="N11" s="1">
        <v>88201</v>
      </c>
      <c r="O11" s="1">
        <v>11410</v>
      </c>
      <c r="P11" s="1" t="s">
        <v>137</v>
      </c>
      <c r="Q11" s="1" t="s">
        <v>190</v>
      </c>
      <c r="R11" s="1" t="s">
        <v>191</v>
      </c>
      <c r="X11" s="1" t="s">
        <v>192</v>
      </c>
      <c r="Y11" s="9"/>
      <c r="AA11" s="4" t="s">
        <v>193</v>
      </c>
      <c r="AB11" s="10" t="s">
        <v>194</v>
      </c>
      <c r="AD11" s="6">
        <v>19</v>
      </c>
      <c r="AE11" s="6" t="s">
        <v>195</v>
      </c>
      <c r="AF11" s="11">
        <f t="shared" si="1"/>
        <v>6.9999999999999999E-4</v>
      </c>
      <c r="AG11" s="1" t="s">
        <v>196</v>
      </c>
      <c r="AH11" s="11">
        <v>6.9999999999999999E-4</v>
      </c>
      <c r="AI11" s="2" t="s">
        <v>197</v>
      </c>
      <c r="AJ11" s="1">
        <v>142</v>
      </c>
      <c r="AK11" s="1" t="s">
        <v>92</v>
      </c>
      <c r="AL11" s="8">
        <v>83</v>
      </c>
      <c r="AM11" s="1" t="s">
        <v>196</v>
      </c>
      <c r="AN11" s="1">
        <v>9</v>
      </c>
      <c r="AQ11" s="250">
        <v>42369</v>
      </c>
    </row>
    <row r="12" spans="1:43">
      <c r="A12" s="1" t="s">
        <v>198</v>
      </c>
      <c r="B12" s="1" t="s">
        <v>199</v>
      </c>
      <c r="C12" s="1">
        <v>10243</v>
      </c>
      <c r="D12" s="1" t="str">
        <f t="shared" si="0"/>
        <v>Čapljina</v>
      </c>
      <c r="E12" s="1">
        <v>88300</v>
      </c>
      <c r="F12" s="1" t="s">
        <v>137</v>
      </c>
      <c r="G12" s="1">
        <v>7</v>
      </c>
      <c r="H12" s="1" t="s">
        <v>37</v>
      </c>
      <c r="I12" s="1" t="s">
        <v>200</v>
      </c>
      <c r="J12" s="1" t="s">
        <v>201</v>
      </c>
      <c r="K12" s="1" t="s">
        <v>202</v>
      </c>
      <c r="L12" s="1" t="s">
        <v>145</v>
      </c>
      <c r="M12" s="1" t="s">
        <v>203</v>
      </c>
      <c r="N12" s="1">
        <v>88263</v>
      </c>
      <c r="O12" s="1">
        <v>10260</v>
      </c>
      <c r="P12" s="1" t="s">
        <v>137</v>
      </c>
      <c r="Q12" s="1" t="s">
        <v>204</v>
      </c>
      <c r="R12" s="1" t="s">
        <v>205</v>
      </c>
      <c r="X12" s="1" t="s">
        <v>206</v>
      </c>
      <c r="Y12" s="9"/>
      <c r="Z12" s="9"/>
      <c r="AA12" s="4" t="s">
        <v>207</v>
      </c>
      <c r="AB12" s="10" t="s">
        <v>208</v>
      </c>
      <c r="AD12" s="6">
        <v>20</v>
      </c>
      <c r="AE12" s="6" t="s">
        <v>209</v>
      </c>
      <c r="AF12" s="11" t="str">
        <f t="shared" si="1"/>
        <v>-</v>
      </c>
      <c r="AI12" s="2" t="s">
        <v>188</v>
      </c>
      <c r="AJ12" s="1">
        <v>133</v>
      </c>
      <c r="AK12" s="1" t="s">
        <v>198</v>
      </c>
      <c r="AL12" s="8">
        <v>131</v>
      </c>
      <c r="AQ12" s="250">
        <v>42004</v>
      </c>
    </row>
    <row r="13" spans="1:43">
      <c r="A13" s="1" t="s">
        <v>210</v>
      </c>
      <c r="B13" s="1" t="s">
        <v>211</v>
      </c>
      <c r="C13" s="1">
        <v>11231</v>
      </c>
      <c r="D13" s="1" t="str">
        <f t="shared" si="0"/>
        <v>Čelić</v>
      </c>
      <c r="E13" s="1">
        <v>75246</v>
      </c>
      <c r="F13" s="1" t="s">
        <v>36</v>
      </c>
      <c r="G13" s="1">
        <v>3</v>
      </c>
      <c r="H13" s="1" t="s">
        <v>37</v>
      </c>
      <c r="I13" s="1" t="s">
        <v>212</v>
      </c>
      <c r="J13" s="1" t="s">
        <v>213</v>
      </c>
      <c r="K13" s="1" t="s">
        <v>214</v>
      </c>
      <c r="L13" s="1" t="s">
        <v>215</v>
      </c>
      <c r="M13" s="1" t="s">
        <v>216</v>
      </c>
      <c r="N13" s="1">
        <v>71215</v>
      </c>
      <c r="O13" s="1">
        <v>11550</v>
      </c>
      <c r="P13" s="1" t="s">
        <v>196</v>
      </c>
      <c r="Q13" s="1" t="s">
        <v>217</v>
      </c>
      <c r="R13" s="1" t="s">
        <v>218</v>
      </c>
      <c r="X13" s="1" t="s">
        <v>219</v>
      </c>
      <c r="Y13" s="9"/>
      <c r="Z13" s="9"/>
      <c r="AA13" s="4" t="s">
        <v>220</v>
      </c>
      <c r="AB13" s="10" t="s">
        <v>221</v>
      </c>
      <c r="AD13" s="6">
        <v>21</v>
      </c>
      <c r="AE13" s="6" t="s">
        <v>222</v>
      </c>
      <c r="AF13" s="11">
        <f t="shared" si="1"/>
        <v>5.0000000000000001E-4</v>
      </c>
      <c r="AI13" s="2" t="s">
        <v>223</v>
      </c>
      <c r="AJ13" s="1">
        <v>88</v>
      </c>
      <c r="AK13" s="1" t="s">
        <v>210</v>
      </c>
      <c r="AL13" s="8">
        <v>96</v>
      </c>
      <c r="AQ13" s="250">
        <v>41639</v>
      </c>
    </row>
    <row r="14" spans="1:43">
      <c r="A14" s="1" t="s">
        <v>145</v>
      </c>
      <c r="B14" s="1" t="s">
        <v>224</v>
      </c>
      <c r="C14" s="1">
        <v>10260</v>
      </c>
      <c r="D14" s="1" t="str">
        <f t="shared" si="0"/>
        <v>Čitluk</v>
      </c>
      <c r="E14" s="1">
        <v>88260</v>
      </c>
      <c r="F14" s="1" t="s">
        <v>137</v>
      </c>
      <c r="G14" s="1">
        <v>7</v>
      </c>
      <c r="H14" s="1" t="s">
        <v>37</v>
      </c>
      <c r="I14" s="1" t="s">
        <v>225</v>
      </c>
      <c r="J14" s="1" t="s">
        <v>226</v>
      </c>
      <c r="K14" s="1" t="s">
        <v>227</v>
      </c>
      <c r="L14" s="1" t="s">
        <v>223</v>
      </c>
      <c r="M14" s="1" t="s">
        <v>228</v>
      </c>
      <c r="N14" s="1">
        <v>76277</v>
      </c>
      <c r="O14" s="1">
        <v>11533</v>
      </c>
      <c r="P14" s="1" t="s">
        <v>153</v>
      </c>
      <c r="Q14" s="1" t="s">
        <v>229</v>
      </c>
      <c r="R14" s="1" t="s">
        <v>230</v>
      </c>
      <c r="X14" s="12" t="s">
        <v>231</v>
      </c>
      <c r="Y14" s="9"/>
      <c r="AA14" s="4" t="s">
        <v>232</v>
      </c>
      <c r="AB14" s="10" t="s">
        <v>233</v>
      </c>
      <c r="AD14" s="6">
        <v>22</v>
      </c>
      <c r="AE14" s="6" t="s">
        <v>234</v>
      </c>
      <c r="AF14" s="11" t="str">
        <f t="shared" si="1"/>
        <v>-</v>
      </c>
      <c r="AI14" s="2" t="s">
        <v>235</v>
      </c>
      <c r="AJ14" s="1">
        <v>159</v>
      </c>
      <c r="AK14" s="1" t="s">
        <v>145</v>
      </c>
      <c r="AL14" s="8">
        <v>132</v>
      </c>
      <c r="AQ14" s="250">
        <v>41274</v>
      </c>
    </row>
    <row r="15" spans="1:43">
      <c r="A15" s="1" t="s">
        <v>236</v>
      </c>
      <c r="B15" s="1" t="s">
        <v>237</v>
      </c>
      <c r="C15" s="1">
        <v>11258</v>
      </c>
      <c r="D15" s="1" t="str">
        <f t="shared" si="0"/>
        <v>Doboj-Istok</v>
      </c>
      <c r="E15" s="1">
        <v>74206</v>
      </c>
      <c r="F15" s="1" t="s">
        <v>36</v>
      </c>
      <c r="G15" s="1">
        <v>3</v>
      </c>
      <c r="H15" s="1" t="s">
        <v>37</v>
      </c>
      <c r="I15" s="1" t="s">
        <v>238</v>
      </c>
      <c r="J15" s="1" t="s">
        <v>239</v>
      </c>
      <c r="K15" s="1" t="s">
        <v>240</v>
      </c>
      <c r="L15" s="1" t="s">
        <v>154</v>
      </c>
      <c r="M15" s="1" t="s">
        <v>241</v>
      </c>
      <c r="N15" s="1">
        <v>88405</v>
      </c>
      <c r="O15" s="1">
        <v>10529</v>
      </c>
      <c r="P15" s="1" t="s">
        <v>137</v>
      </c>
      <c r="Q15" s="1" t="s">
        <v>242</v>
      </c>
      <c r="R15" s="1" t="s">
        <v>243</v>
      </c>
      <c r="X15" s="12" t="s">
        <v>244</v>
      </c>
      <c r="Y15" s="9"/>
      <c r="AA15" s="4" t="s">
        <v>245</v>
      </c>
      <c r="AB15" s="10" t="s">
        <v>246</v>
      </c>
      <c r="AD15" s="6">
        <v>23</v>
      </c>
      <c r="AE15" s="6" t="s">
        <v>247</v>
      </c>
      <c r="AF15" s="11">
        <f t="shared" si="1"/>
        <v>5.0000000000000001E-4</v>
      </c>
      <c r="AI15" s="2" t="s">
        <v>248</v>
      </c>
      <c r="AJ15" s="1">
        <v>98</v>
      </c>
      <c r="AK15" s="1" t="s">
        <v>236</v>
      </c>
      <c r="AL15" s="8">
        <v>101</v>
      </c>
      <c r="AQ15" s="250">
        <v>40908</v>
      </c>
    </row>
    <row r="16" spans="1:43">
      <c r="A16" s="1" t="s">
        <v>249</v>
      </c>
      <c r="B16" s="1" t="s">
        <v>131</v>
      </c>
      <c r="C16" s="1">
        <v>11266</v>
      </c>
      <c r="D16" s="1" t="str">
        <f t="shared" si="0"/>
        <v>Doboj-Jug</v>
      </c>
      <c r="E16" s="1">
        <v>74203</v>
      </c>
      <c r="F16" s="1" t="s">
        <v>82</v>
      </c>
      <c r="G16" s="1">
        <v>4</v>
      </c>
      <c r="H16" s="1" t="s">
        <v>37</v>
      </c>
      <c r="I16" s="1" t="s">
        <v>250</v>
      </c>
      <c r="J16" s="1" t="s">
        <v>251</v>
      </c>
      <c r="K16" s="1" t="s">
        <v>252</v>
      </c>
      <c r="L16" s="1" t="s">
        <v>253</v>
      </c>
      <c r="M16" s="1" t="s">
        <v>254</v>
      </c>
      <c r="N16" s="1">
        <v>88365</v>
      </c>
      <c r="O16" s="1">
        <v>11606</v>
      </c>
      <c r="P16" s="1" t="s">
        <v>137</v>
      </c>
      <c r="Q16" s="1" t="s">
        <v>255</v>
      </c>
      <c r="R16" s="1" t="s">
        <v>256</v>
      </c>
      <c r="X16" s="12" t="s">
        <v>257</v>
      </c>
      <c r="Y16" s="9"/>
      <c r="AA16" s="4" t="s">
        <v>258</v>
      </c>
      <c r="AB16" s="10" t="s">
        <v>259</v>
      </c>
      <c r="AD16" s="6">
        <v>24</v>
      </c>
      <c r="AE16" s="6" t="s">
        <v>260</v>
      </c>
      <c r="AF16" s="11">
        <f t="shared" si="1"/>
        <v>6.9999999999999999E-4</v>
      </c>
      <c r="AI16" s="2" t="s">
        <v>253</v>
      </c>
      <c r="AJ16" s="1">
        <v>139</v>
      </c>
      <c r="AK16" s="1" t="s">
        <v>249</v>
      </c>
      <c r="AL16" s="8">
        <v>114</v>
      </c>
    </row>
    <row r="17" spans="1:38">
      <c r="A17" s="1" t="s">
        <v>261</v>
      </c>
      <c r="B17" s="1" t="s">
        <v>262</v>
      </c>
      <c r="C17" s="1">
        <v>11274</v>
      </c>
      <c r="D17" s="1" t="str">
        <f t="shared" si="0"/>
        <v>Dobretići</v>
      </c>
      <c r="E17" s="1">
        <v>70210</v>
      </c>
      <c r="F17" s="1" t="s">
        <v>43</v>
      </c>
      <c r="G17" s="1">
        <v>6</v>
      </c>
      <c r="H17" s="1" t="s">
        <v>37</v>
      </c>
      <c r="I17" s="1" t="s">
        <v>263</v>
      </c>
      <c r="J17" s="1" t="s">
        <v>264</v>
      </c>
      <c r="K17" s="1" t="s">
        <v>265</v>
      </c>
      <c r="L17" s="1" t="s">
        <v>74</v>
      </c>
      <c r="M17" s="1" t="s">
        <v>74</v>
      </c>
      <c r="N17" s="1">
        <v>77240</v>
      </c>
      <c r="O17" s="1">
        <v>11428</v>
      </c>
      <c r="P17" s="1" t="s">
        <v>58</v>
      </c>
      <c r="Q17" s="1" t="s">
        <v>266</v>
      </c>
      <c r="R17" s="1" t="s">
        <v>267</v>
      </c>
      <c r="X17" s="12" t="s">
        <v>268</v>
      </c>
      <c r="Y17" s="9"/>
      <c r="Z17" s="9"/>
      <c r="AA17" s="4" t="s">
        <v>269</v>
      </c>
      <c r="AB17" s="10" t="s">
        <v>270</v>
      </c>
      <c r="AD17" s="6">
        <v>25</v>
      </c>
      <c r="AE17" s="6" t="s">
        <v>271</v>
      </c>
      <c r="AF17" s="11">
        <f t="shared" si="1"/>
        <v>4.0000000000000002E-4</v>
      </c>
      <c r="AI17" s="2" t="s">
        <v>272</v>
      </c>
      <c r="AJ17" s="1">
        <v>140</v>
      </c>
      <c r="AK17" s="1" t="s">
        <v>261</v>
      </c>
      <c r="AL17" s="8">
        <v>112</v>
      </c>
    </row>
    <row r="18" spans="1:38">
      <c r="A18" s="1" t="s">
        <v>273</v>
      </c>
      <c r="B18" s="1" t="s">
        <v>274</v>
      </c>
      <c r="C18" s="1">
        <v>11282</v>
      </c>
      <c r="D18" s="1" t="str">
        <f t="shared" si="0"/>
        <v>Domaljevac-Šamac</v>
      </c>
      <c r="E18" s="1">
        <v>76233</v>
      </c>
      <c r="F18" s="1" t="s">
        <v>153</v>
      </c>
      <c r="G18" s="1">
        <v>2</v>
      </c>
      <c r="H18" s="1" t="s">
        <v>37</v>
      </c>
      <c r="I18" s="1" t="s">
        <v>275</v>
      </c>
      <c r="J18" s="1" t="s">
        <v>276</v>
      </c>
      <c r="K18" s="1" t="s">
        <v>277</v>
      </c>
      <c r="L18" s="1" t="s">
        <v>94</v>
      </c>
      <c r="M18" s="1" t="s">
        <v>94</v>
      </c>
      <c r="N18" s="1">
        <v>77250</v>
      </c>
      <c r="O18" s="1">
        <v>11436</v>
      </c>
      <c r="P18" s="1" t="s">
        <v>58</v>
      </c>
      <c r="Q18" s="1" t="s">
        <v>278</v>
      </c>
      <c r="R18" s="1" t="s">
        <v>279</v>
      </c>
      <c r="X18" s="12" t="s">
        <v>280</v>
      </c>
      <c r="Y18" s="9"/>
      <c r="Z18" s="9"/>
      <c r="AA18" s="4" t="s">
        <v>281</v>
      </c>
      <c r="AB18" s="10" t="s">
        <v>282</v>
      </c>
      <c r="AD18" s="6">
        <v>26</v>
      </c>
      <c r="AE18" s="6" t="s">
        <v>283</v>
      </c>
      <c r="AF18" s="11">
        <f t="shared" si="1"/>
        <v>1.4999999999999999E-4</v>
      </c>
      <c r="AI18" s="2" t="s">
        <v>284</v>
      </c>
      <c r="AJ18" s="1">
        <v>99</v>
      </c>
      <c r="AK18" s="1" t="s">
        <v>273</v>
      </c>
      <c r="AL18" s="8">
        <v>90</v>
      </c>
    </row>
    <row r="19" spans="1:38">
      <c r="A19" s="1" t="s">
        <v>285</v>
      </c>
      <c r="B19" s="1" t="s">
        <v>286</v>
      </c>
      <c r="C19" s="1">
        <v>10294</v>
      </c>
      <c r="D19" s="1" t="str">
        <f t="shared" si="0"/>
        <v>Donji Vakuf</v>
      </c>
      <c r="E19" s="1">
        <v>70220</v>
      </c>
      <c r="F19" s="1" t="s">
        <v>43</v>
      </c>
      <c r="G19" s="1">
        <v>6</v>
      </c>
      <c r="H19" s="1" t="s">
        <v>37</v>
      </c>
      <c r="I19" s="1" t="s">
        <v>287</v>
      </c>
      <c r="J19" s="1" t="s">
        <v>288</v>
      </c>
      <c r="K19" s="1" t="s">
        <v>289</v>
      </c>
      <c r="L19" s="1" t="s">
        <v>109</v>
      </c>
      <c r="M19" s="1" t="s">
        <v>109</v>
      </c>
      <c r="N19" s="1">
        <v>80270</v>
      </c>
      <c r="O19" s="1">
        <v>10146</v>
      </c>
      <c r="P19" s="1" t="s">
        <v>91</v>
      </c>
      <c r="Q19" s="13" t="s">
        <v>290</v>
      </c>
      <c r="R19" s="1" t="s">
        <v>291</v>
      </c>
      <c r="X19" s="12" t="s">
        <v>292</v>
      </c>
      <c r="Y19" s="9"/>
      <c r="Z19" s="9"/>
      <c r="AA19" s="4" t="s">
        <v>293</v>
      </c>
      <c r="AB19" s="10" t="s">
        <v>294</v>
      </c>
      <c r="AD19" s="6">
        <v>27</v>
      </c>
      <c r="AE19" s="6" t="s">
        <v>295</v>
      </c>
      <c r="AF19" s="11">
        <f t="shared" si="1"/>
        <v>4.0000000000000002E-4</v>
      </c>
      <c r="AI19" s="2" t="s">
        <v>296</v>
      </c>
      <c r="AJ19" s="1">
        <v>110</v>
      </c>
      <c r="AK19" s="1" t="s">
        <v>285</v>
      </c>
      <c r="AL19" s="8">
        <v>121</v>
      </c>
    </row>
    <row r="20" spans="1:38">
      <c r="A20" s="1" t="s">
        <v>297</v>
      </c>
      <c r="B20" s="1" t="s">
        <v>298</v>
      </c>
      <c r="C20" s="1">
        <v>11614</v>
      </c>
      <c r="D20" s="1" t="str">
        <f t="shared" si="0"/>
        <v>Drvar</v>
      </c>
      <c r="E20" s="1">
        <v>80260</v>
      </c>
      <c r="F20" s="1" t="s">
        <v>91</v>
      </c>
      <c r="G20" s="1">
        <v>10</v>
      </c>
      <c r="H20" s="1" t="s">
        <v>37</v>
      </c>
      <c r="I20" s="1" t="s">
        <v>299</v>
      </c>
      <c r="J20" s="1" t="s">
        <v>300</v>
      </c>
      <c r="K20" s="1" t="s">
        <v>301</v>
      </c>
      <c r="L20" s="1" t="s">
        <v>55</v>
      </c>
      <c r="M20" s="1" t="s">
        <v>302</v>
      </c>
      <c r="N20" s="1">
        <v>77205</v>
      </c>
      <c r="O20" s="1">
        <v>10049</v>
      </c>
      <c r="P20" s="1" t="s">
        <v>58</v>
      </c>
      <c r="X20" s="14" t="s">
        <v>303</v>
      </c>
      <c r="Y20" s="9"/>
      <c r="Z20" s="9"/>
      <c r="AA20" s="4" t="s">
        <v>304</v>
      </c>
      <c r="AB20" s="10" t="s">
        <v>305</v>
      </c>
      <c r="AD20" s="6">
        <v>28</v>
      </c>
      <c r="AE20" s="6" t="s">
        <v>306</v>
      </c>
      <c r="AF20" s="11">
        <f t="shared" si="1"/>
        <v>6.9999999999999999E-4</v>
      </c>
      <c r="AI20" s="2" t="s">
        <v>307</v>
      </c>
      <c r="AJ20" s="1">
        <v>111</v>
      </c>
      <c r="AK20" s="1" t="s">
        <v>297</v>
      </c>
      <c r="AL20" s="8">
        <v>158</v>
      </c>
    </row>
    <row r="21" spans="1:38">
      <c r="A21" s="1" t="s">
        <v>308</v>
      </c>
      <c r="B21" s="1" t="s">
        <v>62</v>
      </c>
      <c r="C21" s="1">
        <v>11444</v>
      </c>
      <c r="D21" s="1" t="str">
        <f t="shared" si="0"/>
        <v>Foča</v>
      </c>
      <c r="E21" s="1">
        <v>73250</v>
      </c>
      <c r="F21" s="1" t="s">
        <v>168</v>
      </c>
      <c r="G21" s="1">
        <v>5</v>
      </c>
      <c r="H21" s="1" t="s">
        <v>37</v>
      </c>
      <c r="I21" s="1" t="s">
        <v>309</v>
      </c>
      <c r="J21" s="1" t="s">
        <v>310</v>
      </c>
      <c r="K21" s="1" t="s">
        <v>311</v>
      </c>
      <c r="L21" s="1" t="s">
        <v>129</v>
      </c>
      <c r="M21" s="1" t="s">
        <v>312</v>
      </c>
      <c r="N21" s="1">
        <v>71255</v>
      </c>
      <c r="O21" s="1">
        <v>10472</v>
      </c>
      <c r="P21" s="1" t="s">
        <v>43</v>
      </c>
      <c r="Y21" s="9"/>
      <c r="Z21" s="9"/>
      <c r="AA21" s="4" t="s">
        <v>313</v>
      </c>
      <c r="AB21" s="10" t="s">
        <v>314</v>
      </c>
      <c r="AD21" s="6">
        <v>29</v>
      </c>
      <c r="AE21" s="6" t="s">
        <v>315</v>
      </c>
      <c r="AF21" s="11">
        <f t="shared" si="1"/>
        <v>5.0000000000000001E-4</v>
      </c>
      <c r="AI21" s="2" t="s">
        <v>316</v>
      </c>
      <c r="AJ21" s="1">
        <v>112</v>
      </c>
      <c r="AK21" s="1" t="s">
        <v>308</v>
      </c>
      <c r="AL21" s="8">
        <v>117</v>
      </c>
    </row>
    <row r="22" spans="1:38">
      <c r="A22" s="1" t="s">
        <v>317</v>
      </c>
      <c r="B22" s="1" t="s">
        <v>318</v>
      </c>
      <c r="C22" s="1">
        <v>10324</v>
      </c>
      <c r="D22" s="1" t="str">
        <f t="shared" si="0"/>
        <v>Fojnica</v>
      </c>
      <c r="E22" s="1">
        <v>71270</v>
      </c>
      <c r="F22" s="1" t="s">
        <v>43</v>
      </c>
      <c r="G22" s="1">
        <v>6</v>
      </c>
      <c r="H22" s="1" t="s">
        <v>37</v>
      </c>
      <c r="I22" s="1" t="s">
        <v>319</v>
      </c>
      <c r="J22" s="1" t="s">
        <v>320</v>
      </c>
      <c r="K22" s="1" t="s">
        <v>321</v>
      </c>
      <c r="L22" s="1" t="s">
        <v>124</v>
      </c>
      <c r="M22" s="1" t="s">
        <v>124</v>
      </c>
      <c r="N22" s="1">
        <v>71370</v>
      </c>
      <c r="O22" s="1">
        <v>10189</v>
      </c>
      <c r="P22" s="1" t="s">
        <v>82</v>
      </c>
      <c r="Y22" s="9"/>
      <c r="Z22" s="9"/>
      <c r="AA22" s="4" t="s">
        <v>322</v>
      </c>
      <c r="AB22" s="10" t="s">
        <v>323</v>
      </c>
      <c r="AD22" s="6">
        <v>30</v>
      </c>
      <c r="AE22" s="6" t="s">
        <v>324</v>
      </c>
      <c r="AF22" s="11">
        <f t="shared" si="1"/>
        <v>4.0000000000000002E-4</v>
      </c>
      <c r="AI22" s="2" t="s">
        <v>325</v>
      </c>
      <c r="AJ22" s="1">
        <v>100</v>
      </c>
      <c r="AK22" s="1" t="s">
        <v>317</v>
      </c>
      <c r="AL22" s="8">
        <v>123</v>
      </c>
    </row>
    <row r="23" spans="1:38">
      <c r="A23" s="1" t="s">
        <v>326</v>
      </c>
      <c r="B23" s="1" t="s">
        <v>327</v>
      </c>
      <c r="C23" s="1">
        <v>10359</v>
      </c>
      <c r="D23" s="1" t="str">
        <f t="shared" si="0"/>
        <v>Glamoč</v>
      </c>
      <c r="E23" s="1">
        <v>80230</v>
      </c>
      <c r="F23" s="1" t="s">
        <v>91</v>
      </c>
      <c r="G23" s="1">
        <v>10</v>
      </c>
      <c r="H23" s="1" t="s">
        <v>37</v>
      </c>
      <c r="I23" s="1" t="s">
        <v>328</v>
      </c>
      <c r="J23" s="1" t="s">
        <v>329</v>
      </c>
      <c r="K23" s="1" t="s">
        <v>330</v>
      </c>
      <c r="L23" s="1" t="s">
        <v>236</v>
      </c>
      <c r="M23" s="1" t="s">
        <v>331</v>
      </c>
      <c r="N23" s="1">
        <v>74206</v>
      </c>
      <c r="O23" s="1">
        <v>11258</v>
      </c>
      <c r="P23" s="1" t="s">
        <v>36</v>
      </c>
      <c r="Y23" s="9"/>
      <c r="Z23" s="9"/>
      <c r="AA23" s="4" t="s">
        <v>332</v>
      </c>
      <c r="AB23" s="10" t="s">
        <v>333</v>
      </c>
      <c r="AD23" s="6">
        <v>31</v>
      </c>
      <c r="AE23" s="6" t="s">
        <v>334</v>
      </c>
      <c r="AF23" s="11">
        <f t="shared" si="1"/>
        <v>6.9999999999999999E-4</v>
      </c>
      <c r="AI23" s="2"/>
      <c r="AK23" s="1" t="s">
        <v>326</v>
      </c>
      <c r="AL23" s="8">
        <v>156</v>
      </c>
    </row>
    <row r="24" spans="1:38">
      <c r="A24" s="1" t="s">
        <v>107</v>
      </c>
      <c r="B24" s="1" t="s">
        <v>335</v>
      </c>
      <c r="C24" s="1">
        <v>11452</v>
      </c>
      <c r="D24" s="1" t="str">
        <f t="shared" si="0"/>
        <v>Goražde</v>
      </c>
      <c r="E24" s="1">
        <v>73101</v>
      </c>
      <c r="F24" s="1" t="s">
        <v>168</v>
      </c>
      <c r="G24" s="1">
        <v>5</v>
      </c>
      <c r="H24" s="1" t="s">
        <v>37</v>
      </c>
      <c r="I24" s="1" t="s">
        <v>336</v>
      </c>
      <c r="J24" s="1" t="s">
        <v>337</v>
      </c>
      <c r="K24" s="1" t="s">
        <v>338</v>
      </c>
      <c r="L24" s="1" t="s">
        <v>160</v>
      </c>
      <c r="M24" s="1" t="s">
        <v>339</v>
      </c>
      <c r="N24" s="1">
        <v>72243</v>
      </c>
      <c r="O24" s="1">
        <v>10448</v>
      </c>
      <c r="P24" s="1" t="s">
        <v>82</v>
      </c>
      <c r="Y24" s="9"/>
      <c r="Z24" s="9"/>
      <c r="AA24" s="4" t="s">
        <v>340</v>
      </c>
      <c r="AB24" s="10" t="s">
        <v>341</v>
      </c>
      <c r="AD24" s="6">
        <v>32</v>
      </c>
      <c r="AE24" s="6" t="s">
        <v>342</v>
      </c>
      <c r="AF24" s="11">
        <f t="shared" si="1"/>
        <v>5.0000000000000001E-4</v>
      </c>
      <c r="AI24" s="2"/>
      <c r="AK24" s="1" t="s">
        <v>107</v>
      </c>
      <c r="AL24" s="8">
        <v>116</v>
      </c>
    </row>
    <row r="25" spans="1:38">
      <c r="A25" s="1" t="s">
        <v>343</v>
      </c>
      <c r="B25" s="1" t="s">
        <v>344</v>
      </c>
      <c r="C25" s="1">
        <v>10375</v>
      </c>
      <c r="D25" s="1" t="str">
        <f t="shared" si="0"/>
        <v>Gornji Vakuf-Uskoplje</v>
      </c>
      <c r="E25" s="1">
        <v>70240</v>
      </c>
      <c r="F25" s="1" t="s">
        <v>43</v>
      </c>
      <c r="G25" s="1">
        <v>6</v>
      </c>
      <c r="H25" s="1" t="s">
        <v>37</v>
      </c>
      <c r="I25" s="1" t="s">
        <v>345</v>
      </c>
      <c r="J25" s="1" t="s">
        <v>346</v>
      </c>
      <c r="K25" s="1" t="s">
        <v>347</v>
      </c>
      <c r="L25" s="1" t="s">
        <v>348</v>
      </c>
      <c r="M25" s="1" t="s">
        <v>349</v>
      </c>
      <c r="N25" s="1">
        <v>88243</v>
      </c>
      <c r="O25" s="1">
        <v>10731</v>
      </c>
      <c r="P25" s="1" t="s">
        <v>182</v>
      </c>
      <c r="Y25" s="9"/>
      <c r="Z25" s="9"/>
      <c r="AA25" s="4" t="s">
        <v>350</v>
      </c>
      <c r="AB25" s="10" t="s">
        <v>351</v>
      </c>
      <c r="AD25" s="6">
        <v>33</v>
      </c>
      <c r="AE25" s="6" t="s">
        <v>352</v>
      </c>
      <c r="AF25" s="11">
        <f t="shared" si="1"/>
        <v>4.0000000000000002E-4</v>
      </c>
      <c r="AI25" s="2"/>
      <c r="AK25" s="1" t="s">
        <v>343</v>
      </c>
      <c r="AL25" s="8">
        <v>124</v>
      </c>
    </row>
    <row r="26" spans="1:38">
      <c r="A26" s="1" t="s">
        <v>123</v>
      </c>
      <c r="B26" s="1" t="s">
        <v>353</v>
      </c>
      <c r="C26" s="1">
        <v>11479</v>
      </c>
      <c r="D26" s="1" t="str">
        <f t="shared" si="0"/>
        <v>Gračanica</v>
      </c>
      <c r="E26" s="1">
        <v>75320</v>
      </c>
      <c r="F26" s="1" t="s">
        <v>36</v>
      </c>
      <c r="G26" s="1">
        <v>3</v>
      </c>
      <c r="H26" s="1" t="s">
        <v>37</v>
      </c>
      <c r="I26" s="1" t="s">
        <v>354</v>
      </c>
      <c r="J26" s="1" t="s">
        <v>355</v>
      </c>
      <c r="K26" s="1" t="s">
        <v>356</v>
      </c>
      <c r="L26" s="1" t="s">
        <v>357</v>
      </c>
      <c r="M26" s="1" t="s">
        <v>358</v>
      </c>
      <c r="N26" s="1">
        <v>72293</v>
      </c>
      <c r="O26" s="1">
        <v>10774</v>
      </c>
      <c r="P26" s="1" t="s">
        <v>43</v>
      </c>
      <c r="Y26" s="9"/>
      <c r="Z26" s="9"/>
      <c r="AA26" s="4" t="s">
        <v>359</v>
      </c>
      <c r="AB26" s="10" t="s">
        <v>360</v>
      </c>
      <c r="AD26" s="6">
        <v>34</v>
      </c>
      <c r="AE26" s="6" t="s">
        <v>361</v>
      </c>
      <c r="AF26" s="11">
        <f t="shared" si="1"/>
        <v>5.0000000000000001E-4</v>
      </c>
      <c r="AI26" s="2"/>
      <c r="AK26" s="1" t="s">
        <v>123</v>
      </c>
      <c r="AL26" s="8">
        <v>92</v>
      </c>
    </row>
    <row r="27" spans="1:38">
      <c r="A27" s="1" t="s">
        <v>139</v>
      </c>
      <c r="B27" s="1" t="s">
        <v>362</v>
      </c>
      <c r="C27" s="1">
        <v>10391</v>
      </c>
      <c r="D27" s="1" t="str">
        <f t="shared" si="0"/>
        <v>Gradačac</v>
      </c>
      <c r="E27" s="1">
        <v>76250</v>
      </c>
      <c r="F27" s="1" t="s">
        <v>36</v>
      </c>
      <c r="G27" s="1">
        <v>3</v>
      </c>
      <c r="H27" s="1" t="s">
        <v>37</v>
      </c>
      <c r="I27" s="1" t="s">
        <v>363</v>
      </c>
      <c r="J27" s="1" t="s">
        <v>364</v>
      </c>
      <c r="K27" s="1" t="s">
        <v>365</v>
      </c>
      <c r="L27" s="1" t="s">
        <v>140</v>
      </c>
      <c r="M27" s="1" t="s">
        <v>140</v>
      </c>
      <c r="N27" s="1">
        <v>70230</v>
      </c>
      <c r="O27" s="1">
        <v>10197</v>
      </c>
      <c r="P27" s="1" t="s">
        <v>43</v>
      </c>
      <c r="Y27" s="9"/>
      <c r="Z27" s="9"/>
      <c r="AA27" s="4" t="s">
        <v>366</v>
      </c>
      <c r="AB27" s="10" t="s">
        <v>367</v>
      </c>
      <c r="AD27" s="6">
        <v>35</v>
      </c>
      <c r="AE27" s="6" t="s">
        <v>368</v>
      </c>
      <c r="AF27" s="11">
        <f t="shared" si="1"/>
        <v>5.0000000000000001E-4</v>
      </c>
      <c r="AI27" s="2"/>
      <c r="AK27" s="1" t="s">
        <v>139</v>
      </c>
      <c r="AL27" s="8">
        <v>93</v>
      </c>
    </row>
    <row r="28" spans="1:38">
      <c r="A28" s="1" t="s">
        <v>369</v>
      </c>
      <c r="B28" s="1" t="s">
        <v>370</v>
      </c>
      <c r="C28" s="1">
        <v>10405</v>
      </c>
      <c r="D28" s="1" t="str">
        <f t="shared" si="0"/>
        <v>Grude</v>
      </c>
      <c r="E28" s="1">
        <v>88340</v>
      </c>
      <c r="F28" s="1" t="s">
        <v>182</v>
      </c>
      <c r="G28" s="1">
        <v>8</v>
      </c>
      <c r="H28" s="1" t="s">
        <v>37</v>
      </c>
      <c r="I28" s="1" t="s">
        <v>371</v>
      </c>
      <c r="J28" s="1" t="s">
        <v>372</v>
      </c>
      <c r="K28" s="1" t="s">
        <v>373</v>
      </c>
      <c r="L28" s="1" t="s">
        <v>284</v>
      </c>
      <c r="M28" s="1" t="s">
        <v>374</v>
      </c>
      <c r="N28" s="1">
        <v>75203</v>
      </c>
      <c r="O28" s="1">
        <v>11088</v>
      </c>
      <c r="P28" s="1" t="s">
        <v>36</v>
      </c>
      <c r="Y28" s="9"/>
      <c r="Z28" s="9"/>
      <c r="AA28" s="4" t="s">
        <v>375</v>
      </c>
      <c r="AB28" s="10" t="s">
        <v>376</v>
      </c>
      <c r="AD28" s="6">
        <v>36</v>
      </c>
      <c r="AE28" s="6" t="s">
        <v>303</v>
      </c>
      <c r="AF28" s="11">
        <f t="shared" si="1"/>
        <v>6.9999999999999999E-4</v>
      </c>
      <c r="AK28" s="1" t="s">
        <v>369</v>
      </c>
      <c r="AL28" s="8">
        <v>141</v>
      </c>
    </row>
    <row r="29" spans="1:38">
      <c r="A29" s="1" t="s">
        <v>377</v>
      </c>
      <c r="B29" s="1" t="s">
        <v>378</v>
      </c>
      <c r="C29" s="1">
        <v>10847</v>
      </c>
      <c r="D29" s="1" t="str">
        <f t="shared" si="0"/>
        <v>Hadžići</v>
      </c>
      <c r="E29" s="1">
        <v>71240</v>
      </c>
      <c r="F29" s="1" t="s">
        <v>196</v>
      </c>
      <c r="G29" s="1">
        <v>9</v>
      </c>
      <c r="H29" s="1" t="s">
        <v>37</v>
      </c>
      <c r="I29" s="1" t="s">
        <v>379</v>
      </c>
      <c r="J29" s="1" t="s">
        <v>380</v>
      </c>
      <c r="K29" s="1" t="s">
        <v>381</v>
      </c>
      <c r="L29" s="1" t="s">
        <v>188</v>
      </c>
      <c r="M29" s="1" t="s">
        <v>382</v>
      </c>
      <c r="N29" s="1">
        <v>88202</v>
      </c>
      <c r="O29" s="1">
        <v>11410</v>
      </c>
      <c r="P29" s="1" t="s">
        <v>137</v>
      </c>
      <c r="Y29" s="9"/>
      <c r="Z29" s="9"/>
      <c r="AA29" s="4" t="s">
        <v>383</v>
      </c>
      <c r="AB29" s="10" t="s">
        <v>384</v>
      </c>
      <c r="AF29" s="11">
        <f t="shared" si="1"/>
        <v>6.9999999999999999E-4</v>
      </c>
      <c r="AK29" s="1" t="s">
        <v>377</v>
      </c>
      <c r="AL29" s="8">
        <v>144</v>
      </c>
    </row>
    <row r="30" spans="1:38">
      <c r="A30" s="1" t="s">
        <v>215</v>
      </c>
      <c r="B30" s="1" t="s">
        <v>385</v>
      </c>
      <c r="C30" s="1">
        <v>11550</v>
      </c>
      <c r="D30" s="1" t="str">
        <f t="shared" si="0"/>
        <v>Ilidža</v>
      </c>
      <c r="E30" s="1">
        <v>71210</v>
      </c>
      <c r="F30" s="1" t="s">
        <v>196</v>
      </c>
      <c r="G30" s="1">
        <v>9</v>
      </c>
      <c r="H30" s="1" t="s">
        <v>37</v>
      </c>
      <c r="I30" s="1" t="s">
        <v>386</v>
      </c>
      <c r="J30" s="1" t="s">
        <v>387</v>
      </c>
      <c r="K30" s="1" t="s">
        <v>388</v>
      </c>
      <c r="L30" s="1" t="s">
        <v>253</v>
      </c>
      <c r="M30" s="1" t="s">
        <v>389</v>
      </c>
      <c r="N30" s="1">
        <v>88366</v>
      </c>
      <c r="O30" s="1">
        <v>11606</v>
      </c>
      <c r="P30" s="1" t="s">
        <v>137</v>
      </c>
      <c r="Y30" s="9"/>
      <c r="Z30" s="9"/>
      <c r="AA30" s="4" t="s">
        <v>390</v>
      </c>
      <c r="AB30" s="10" t="s">
        <v>391</v>
      </c>
      <c r="AF30" s="11">
        <f t="shared" si="1"/>
        <v>6.9999999999999999E-4</v>
      </c>
      <c r="AK30" s="1" t="s">
        <v>215</v>
      </c>
      <c r="AL30" s="8">
        <v>147</v>
      </c>
    </row>
    <row r="31" spans="1:38">
      <c r="A31" s="1" t="s">
        <v>392</v>
      </c>
      <c r="B31" s="1" t="s">
        <v>393</v>
      </c>
      <c r="C31" s="1">
        <v>10863</v>
      </c>
      <c r="D31" s="1" t="str">
        <f t="shared" si="0"/>
        <v>Ilijaš</v>
      </c>
      <c r="E31" s="1">
        <v>71380</v>
      </c>
      <c r="F31" s="1" t="s">
        <v>196</v>
      </c>
      <c r="G31" s="1">
        <v>9</v>
      </c>
      <c r="H31" s="1" t="s">
        <v>37</v>
      </c>
      <c r="I31" s="1" t="s">
        <v>394</v>
      </c>
      <c r="J31" s="1" t="s">
        <v>395</v>
      </c>
      <c r="K31" s="1" t="s">
        <v>396</v>
      </c>
      <c r="L31" s="1" t="s">
        <v>155</v>
      </c>
      <c r="M31" s="1" t="s">
        <v>155</v>
      </c>
      <c r="N31" s="1">
        <v>72260</v>
      </c>
      <c r="O31" s="1">
        <v>10219</v>
      </c>
      <c r="P31" s="1" t="s">
        <v>43</v>
      </c>
      <c r="Y31" s="9"/>
      <c r="Z31" s="9"/>
      <c r="AA31" s="4" t="s">
        <v>397</v>
      </c>
      <c r="AB31" s="10" t="s">
        <v>398</v>
      </c>
      <c r="AF31" s="11">
        <f t="shared" si="1"/>
        <v>6.9999999999999999E-4</v>
      </c>
      <c r="AK31" s="1" t="s">
        <v>392</v>
      </c>
      <c r="AL31" s="8">
        <v>145</v>
      </c>
    </row>
    <row r="32" spans="1:38">
      <c r="A32" s="1" t="s">
        <v>399</v>
      </c>
      <c r="B32" s="1" t="s">
        <v>400</v>
      </c>
      <c r="C32" s="1">
        <v>10421</v>
      </c>
      <c r="D32" s="1" t="str">
        <f t="shared" si="0"/>
        <v>Jablanica</v>
      </c>
      <c r="E32" s="1">
        <v>88420</v>
      </c>
      <c r="F32" s="1" t="s">
        <v>137</v>
      </c>
      <c r="G32" s="1">
        <v>7</v>
      </c>
      <c r="H32" s="1" t="s">
        <v>37</v>
      </c>
      <c r="I32" s="1" t="s">
        <v>401</v>
      </c>
      <c r="J32" s="1" t="s">
        <v>402</v>
      </c>
      <c r="K32" s="1" t="s">
        <v>403</v>
      </c>
      <c r="L32" s="1" t="s">
        <v>154</v>
      </c>
      <c r="M32" s="1" t="s">
        <v>404</v>
      </c>
      <c r="N32" s="1">
        <v>88409</v>
      </c>
      <c r="O32" s="1">
        <v>10529</v>
      </c>
      <c r="P32" s="1" t="s">
        <v>137</v>
      </c>
      <c r="Y32" s="9"/>
      <c r="AA32" s="4" t="s">
        <v>405</v>
      </c>
      <c r="AB32" s="10" t="s">
        <v>406</v>
      </c>
      <c r="AF32" s="11" t="str">
        <f t="shared" si="1"/>
        <v>-</v>
      </c>
      <c r="AK32" s="1" t="s">
        <v>399</v>
      </c>
      <c r="AL32" s="8">
        <v>134</v>
      </c>
    </row>
    <row r="33" spans="1:38">
      <c r="A33" s="1" t="s">
        <v>407</v>
      </c>
      <c r="B33" s="1" t="s">
        <v>408</v>
      </c>
      <c r="C33" s="1">
        <v>11487</v>
      </c>
      <c r="D33" s="1" t="str">
        <f t="shared" si="0"/>
        <v>Jajce</v>
      </c>
      <c r="E33" s="1">
        <v>70101</v>
      </c>
      <c r="F33" s="1" t="s">
        <v>43</v>
      </c>
      <c r="G33" s="1">
        <v>6</v>
      </c>
      <c r="H33" s="1" t="s">
        <v>37</v>
      </c>
      <c r="I33" s="1" t="s">
        <v>409</v>
      </c>
      <c r="J33" s="1" t="s">
        <v>410</v>
      </c>
      <c r="K33" s="1" t="s">
        <v>411</v>
      </c>
      <c r="L33" s="1" t="s">
        <v>170</v>
      </c>
      <c r="M33" s="1" t="s">
        <v>170</v>
      </c>
      <c r="N33" s="1">
        <v>77245</v>
      </c>
      <c r="O33" s="1">
        <v>11240</v>
      </c>
      <c r="P33" s="1" t="s">
        <v>58</v>
      </c>
      <c r="Y33" s="9"/>
      <c r="AA33" s="4" t="s">
        <v>412</v>
      </c>
      <c r="AB33" s="10" t="s">
        <v>413</v>
      </c>
      <c r="AF33" s="11">
        <f t="shared" si="1"/>
        <v>4.0000000000000002E-4</v>
      </c>
      <c r="AK33" s="1" t="s">
        <v>407</v>
      </c>
      <c r="AL33" s="8">
        <v>125</v>
      </c>
    </row>
    <row r="34" spans="1:38">
      <c r="A34" s="1" t="s">
        <v>160</v>
      </c>
      <c r="B34" s="1" t="s">
        <v>414</v>
      </c>
      <c r="C34" s="1">
        <v>10448</v>
      </c>
      <c r="D34" s="1" t="str">
        <f t="shared" si="0"/>
        <v>Kakanj</v>
      </c>
      <c r="E34" s="1">
        <v>72240</v>
      </c>
      <c r="F34" s="1" t="s">
        <v>82</v>
      </c>
      <c r="G34" s="1">
        <v>4</v>
      </c>
      <c r="H34" s="1" t="s">
        <v>37</v>
      </c>
      <c r="I34" s="1" t="s">
        <v>415</v>
      </c>
      <c r="J34" s="1" t="s">
        <v>416</v>
      </c>
      <c r="K34" s="1" t="s">
        <v>417</v>
      </c>
      <c r="L34" s="1" t="s">
        <v>418</v>
      </c>
      <c r="M34" s="1" t="s">
        <v>419</v>
      </c>
      <c r="N34" s="1">
        <v>71347</v>
      </c>
      <c r="O34" s="1">
        <v>10715</v>
      </c>
      <c r="P34" s="1" t="s">
        <v>82</v>
      </c>
      <c r="AA34" s="4" t="s">
        <v>420</v>
      </c>
      <c r="AB34" s="10" t="s">
        <v>421</v>
      </c>
      <c r="AF34" s="11">
        <f t="shared" si="1"/>
        <v>6.9999999999999999E-4</v>
      </c>
      <c r="AK34" s="1" t="s">
        <v>160</v>
      </c>
      <c r="AL34" s="8">
        <v>105</v>
      </c>
    </row>
    <row r="35" spans="1:38">
      <c r="A35" s="1" t="s">
        <v>422</v>
      </c>
      <c r="B35" s="1" t="s">
        <v>423</v>
      </c>
      <c r="C35" s="1">
        <v>11495</v>
      </c>
      <c r="D35" s="1" t="str">
        <f t="shared" si="0"/>
        <v>Kalesija</v>
      </c>
      <c r="E35" s="1">
        <v>75260</v>
      </c>
      <c r="F35" s="1" t="s">
        <v>36</v>
      </c>
      <c r="G35" s="1">
        <v>3</v>
      </c>
      <c r="H35" s="1" t="s">
        <v>37</v>
      </c>
      <c r="I35" s="1" t="s">
        <v>424</v>
      </c>
      <c r="J35" s="1" t="s">
        <v>425</v>
      </c>
      <c r="K35" s="1" t="s">
        <v>426</v>
      </c>
      <c r="L35" s="1" t="s">
        <v>92</v>
      </c>
      <c r="M35" s="1" t="s">
        <v>92</v>
      </c>
      <c r="N35" s="1">
        <v>77220</v>
      </c>
      <c r="O35" s="1">
        <v>10227</v>
      </c>
      <c r="P35" s="1" t="s">
        <v>58</v>
      </c>
      <c r="Z35" s="9"/>
      <c r="AA35" s="4" t="s">
        <v>427</v>
      </c>
      <c r="AB35" s="10" t="s">
        <v>428</v>
      </c>
      <c r="AF35" s="11">
        <f t="shared" si="1"/>
        <v>5.0000000000000001E-4</v>
      </c>
      <c r="AK35" s="1" t="s">
        <v>422</v>
      </c>
      <c r="AL35" s="8">
        <v>94</v>
      </c>
    </row>
    <row r="36" spans="1:38">
      <c r="A36" s="1" t="s">
        <v>129</v>
      </c>
      <c r="B36" s="1" t="s">
        <v>429</v>
      </c>
      <c r="C36" s="1">
        <v>10472</v>
      </c>
      <c r="D36" s="1" t="str">
        <f t="shared" si="0"/>
        <v>Kiseljak</v>
      </c>
      <c r="E36" s="1">
        <v>71250</v>
      </c>
      <c r="F36" s="1" t="s">
        <v>43</v>
      </c>
      <c r="G36" s="1">
        <v>6</v>
      </c>
      <c r="H36" s="1" t="s">
        <v>37</v>
      </c>
      <c r="I36" s="1" t="s">
        <v>430</v>
      </c>
      <c r="J36" s="1" t="s">
        <v>431</v>
      </c>
      <c r="K36" s="1" t="s">
        <v>432</v>
      </c>
      <c r="L36" s="1" t="s">
        <v>253</v>
      </c>
      <c r="M36" s="1" t="s">
        <v>433</v>
      </c>
      <c r="N36" s="1">
        <v>88367</v>
      </c>
      <c r="O36" s="1">
        <v>11606</v>
      </c>
      <c r="P36" s="1" t="s">
        <v>137</v>
      </c>
      <c r="Z36" s="9"/>
      <c r="AA36" s="4" t="s">
        <v>434</v>
      </c>
      <c r="AB36" s="10" t="s">
        <v>435</v>
      </c>
      <c r="AF36" s="11">
        <f t="shared" si="1"/>
        <v>4.0000000000000002E-4</v>
      </c>
      <c r="AK36" s="1" t="s">
        <v>129</v>
      </c>
      <c r="AL36" s="8">
        <v>126</v>
      </c>
    </row>
    <row r="37" spans="1:38">
      <c r="A37" s="1" t="s">
        <v>436</v>
      </c>
      <c r="B37" s="1" t="s">
        <v>437</v>
      </c>
      <c r="C37" s="1">
        <v>10499</v>
      </c>
      <c r="D37" s="1" t="str">
        <f t="shared" si="0"/>
        <v>Kladanj</v>
      </c>
      <c r="E37" s="1">
        <v>75280</v>
      </c>
      <c r="F37" s="1" t="s">
        <v>36</v>
      </c>
      <c r="G37" s="1">
        <v>3</v>
      </c>
      <c r="H37" s="1" t="s">
        <v>37</v>
      </c>
      <c r="I37" s="1" t="s">
        <v>438</v>
      </c>
      <c r="J37" s="1" t="s">
        <v>439</v>
      </c>
      <c r="K37" s="1" t="s">
        <v>440</v>
      </c>
      <c r="L37" s="1" t="s">
        <v>198</v>
      </c>
      <c r="M37" s="1" t="s">
        <v>198</v>
      </c>
      <c r="N37" s="1">
        <v>88300</v>
      </c>
      <c r="O37" s="1">
        <v>10243</v>
      </c>
      <c r="P37" s="1" t="s">
        <v>137</v>
      </c>
      <c r="Z37" s="9"/>
      <c r="AA37" s="4" t="s">
        <v>441</v>
      </c>
      <c r="AB37" s="10" t="s">
        <v>442</v>
      </c>
      <c r="AF37" s="11">
        <f t="shared" si="1"/>
        <v>5.0000000000000001E-4</v>
      </c>
      <c r="AK37" s="1" t="s">
        <v>436</v>
      </c>
      <c r="AL37" s="8">
        <v>95</v>
      </c>
    </row>
    <row r="38" spans="1:38">
      <c r="A38" s="1" t="s">
        <v>443</v>
      </c>
      <c r="B38" s="1" t="s">
        <v>444</v>
      </c>
      <c r="C38" s="1">
        <v>11509</v>
      </c>
      <c r="D38" s="1" t="str">
        <f t="shared" si="0"/>
        <v>Ključ</v>
      </c>
      <c r="E38" s="1">
        <v>79280</v>
      </c>
      <c r="F38" s="1" t="s">
        <v>58</v>
      </c>
      <c r="G38" s="1">
        <v>1</v>
      </c>
      <c r="H38" s="1" t="s">
        <v>37</v>
      </c>
      <c r="I38" s="1" t="s">
        <v>445</v>
      </c>
      <c r="J38" s="1" t="s">
        <v>446</v>
      </c>
      <c r="K38" s="1" t="s">
        <v>447</v>
      </c>
      <c r="L38" s="1" t="s">
        <v>307</v>
      </c>
      <c r="M38" s="1" t="s">
        <v>448</v>
      </c>
      <c r="N38" s="1">
        <v>72224</v>
      </c>
      <c r="O38" s="1">
        <v>11177</v>
      </c>
      <c r="P38" s="1" t="s">
        <v>82</v>
      </c>
      <c r="Z38" s="9"/>
      <c r="AA38" s="4" t="s">
        <v>449</v>
      </c>
      <c r="AB38" s="10" t="s">
        <v>450</v>
      </c>
      <c r="AF38" s="11">
        <f t="shared" si="1"/>
        <v>6.9999999999999999E-4</v>
      </c>
      <c r="AK38" s="1" t="s">
        <v>443</v>
      </c>
      <c r="AL38" s="8">
        <v>84</v>
      </c>
    </row>
    <row r="39" spans="1:38">
      <c r="A39" s="1" t="s">
        <v>154</v>
      </c>
      <c r="B39" s="1" t="s">
        <v>451</v>
      </c>
      <c r="C39" s="1">
        <v>10529</v>
      </c>
      <c r="D39" s="1" t="str">
        <f t="shared" si="0"/>
        <v>Konjic</v>
      </c>
      <c r="E39" s="1">
        <v>88400</v>
      </c>
      <c r="F39" s="1" t="s">
        <v>137</v>
      </c>
      <c r="G39" s="1">
        <v>7</v>
      </c>
      <c r="H39" s="1" t="s">
        <v>37</v>
      </c>
      <c r="I39" s="1" t="s">
        <v>452</v>
      </c>
      <c r="J39" s="1" t="s">
        <v>453</v>
      </c>
      <c r="K39" s="1" t="s">
        <v>454</v>
      </c>
      <c r="L39" s="1" t="s">
        <v>154</v>
      </c>
      <c r="M39" s="1" t="s">
        <v>455</v>
      </c>
      <c r="N39" s="1">
        <v>88404</v>
      </c>
      <c r="O39" s="1">
        <v>10529</v>
      </c>
      <c r="P39" s="1" t="s">
        <v>137</v>
      </c>
      <c r="Z39" s="9"/>
      <c r="AA39" s="4" t="s">
        <v>456</v>
      </c>
      <c r="AB39" s="10" t="s">
        <v>457</v>
      </c>
      <c r="AF39" s="11" t="str">
        <f t="shared" si="1"/>
        <v>-</v>
      </c>
      <c r="AK39" s="1" t="s">
        <v>154</v>
      </c>
      <c r="AL39" s="8">
        <v>135</v>
      </c>
    </row>
    <row r="40" spans="1:38">
      <c r="A40" s="1" t="s">
        <v>458</v>
      </c>
      <c r="B40" s="1" t="s">
        <v>459</v>
      </c>
      <c r="C40" s="1">
        <v>10545</v>
      </c>
      <c r="D40" s="1" t="str">
        <f t="shared" si="0"/>
        <v>Kreševo</v>
      </c>
      <c r="E40" s="1">
        <v>71260</v>
      </c>
      <c r="F40" s="1" t="s">
        <v>43</v>
      </c>
      <c r="G40" s="1">
        <v>6</v>
      </c>
      <c r="H40" s="1" t="s">
        <v>37</v>
      </c>
      <c r="I40" s="1" t="s">
        <v>460</v>
      </c>
      <c r="J40" s="1" t="s">
        <v>461</v>
      </c>
      <c r="K40" s="1" t="s">
        <v>462</v>
      </c>
      <c r="L40" s="1" t="s">
        <v>210</v>
      </c>
      <c r="M40" s="1" t="s">
        <v>210</v>
      </c>
      <c r="N40" s="1">
        <v>75246</v>
      </c>
      <c r="O40" s="1">
        <v>11231</v>
      </c>
      <c r="P40" s="1" t="s">
        <v>36</v>
      </c>
      <c r="Z40" s="9"/>
      <c r="AB40" s="10"/>
      <c r="AF40" s="11">
        <f t="shared" si="1"/>
        <v>4.0000000000000002E-4</v>
      </c>
      <c r="AK40" s="1" t="s">
        <v>458</v>
      </c>
      <c r="AL40" s="8">
        <v>127</v>
      </c>
    </row>
    <row r="41" spans="1:38">
      <c r="A41" s="1" t="s">
        <v>463</v>
      </c>
      <c r="B41" s="1" t="s">
        <v>464</v>
      </c>
      <c r="C41" s="1">
        <v>11517</v>
      </c>
      <c r="D41" s="1" t="str">
        <f t="shared" si="0"/>
        <v>Kupres</v>
      </c>
      <c r="E41" s="1">
        <v>80320</v>
      </c>
      <c r="F41" s="1" t="s">
        <v>91</v>
      </c>
      <c r="G41" s="1">
        <v>10</v>
      </c>
      <c r="H41" s="1" t="s">
        <v>37</v>
      </c>
      <c r="I41" s="1" t="s">
        <v>465</v>
      </c>
      <c r="J41" s="1" t="s">
        <v>466</v>
      </c>
      <c r="K41" s="1" t="s">
        <v>467</v>
      </c>
      <c r="L41" s="1" t="s">
        <v>145</v>
      </c>
      <c r="M41" s="1" t="s">
        <v>468</v>
      </c>
      <c r="N41" s="1">
        <v>88265</v>
      </c>
      <c r="O41" s="1">
        <v>10260</v>
      </c>
      <c r="P41" s="1" t="s">
        <v>137</v>
      </c>
      <c r="Z41" s="9"/>
      <c r="AB41" s="10"/>
      <c r="AF41" s="11">
        <f t="shared" si="1"/>
        <v>6.9999999999999999E-4</v>
      </c>
      <c r="AK41" s="1" t="s">
        <v>463</v>
      </c>
      <c r="AL41" s="8">
        <v>155</v>
      </c>
    </row>
    <row r="42" spans="1:38">
      <c r="A42" s="1" t="s">
        <v>169</v>
      </c>
      <c r="B42" s="1" t="s">
        <v>469</v>
      </c>
      <c r="C42" s="1">
        <v>10588</v>
      </c>
      <c r="D42" s="1" t="str">
        <f t="shared" si="0"/>
        <v>Livno</v>
      </c>
      <c r="E42" s="1">
        <v>80101</v>
      </c>
      <c r="F42" s="1" t="s">
        <v>91</v>
      </c>
      <c r="G42" s="1">
        <v>10</v>
      </c>
      <c r="H42" s="1" t="s">
        <v>37</v>
      </c>
      <c r="I42" s="1" t="s">
        <v>470</v>
      </c>
      <c r="J42" s="1" t="s">
        <v>471</v>
      </c>
      <c r="K42" s="1" t="s">
        <v>472</v>
      </c>
      <c r="L42" s="1" t="s">
        <v>145</v>
      </c>
      <c r="M42" s="1" t="s">
        <v>145</v>
      </c>
      <c r="N42" s="1">
        <v>88260</v>
      </c>
      <c r="O42" s="1">
        <v>10260</v>
      </c>
      <c r="P42" s="1" t="s">
        <v>137</v>
      </c>
      <c r="Z42" s="9"/>
      <c r="AB42" s="10"/>
      <c r="AF42" s="11">
        <f t="shared" si="1"/>
        <v>6.9999999999999999E-4</v>
      </c>
      <c r="AK42" s="1" t="s">
        <v>169</v>
      </c>
      <c r="AL42" s="8">
        <v>153</v>
      </c>
    </row>
    <row r="43" spans="1:38">
      <c r="A43" s="1" t="s">
        <v>183</v>
      </c>
      <c r="B43" s="1" t="s">
        <v>473</v>
      </c>
      <c r="C43" s="1">
        <v>10600</v>
      </c>
      <c r="D43" s="1" t="str">
        <f t="shared" si="0"/>
        <v>Lukavac</v>
      </c>
      <c r="E43" s="1">
        <v>75300</v>
      </c>
      <c r="F43" s="1" t="s">
        <v>36</v>
      </c>
      <c r="G43" s="1">
        <v>3</v>
      </c>
      <c r="H43" s="1" t="s">
        <v>37</v>
      </c>
      <c r="I43" s="1" t="s">
        <v>474</v>
      </c>
      <c r="J43" s="1" t="s">
        <v>475</v>
      </c>
      <c r="K43" s="1" t="s">
        <v>476</v>
      </c>
      <c r="L43" s="1" t="s">
        <v>160</v>
      </c>
      <c r="M43" s="1" t="s">
        <v>477</v>
      </c>
      <c r="N43" s="1">
        <v>72246</v>
      </c>
      <c r="O43" s="1">
        <v>10448</v>
      </c>
      <c r="P43" s="1" t="s">
        <v>82</v>
      </c>
      <c r="Z43" s="9"/>
      <c r="AB43" s="10"/>
      <c r="AF43" s="11">
        <f t="shared" si="1"/>
        <v>5.0000000000000001E-4</v>
      </c>
      <c r="AK43" s="1" t="s">
        <v>183</v>
      </c>
      <c r="AL43" s="8">
        <v>97</v>
      </c>
    </row>
    <row r="44" spans="1:38">
      <c r="A44" s="1" t="s">
        <v>197</v>
      </c>
      <c r="B44" s="1" t="s">
        <v>478</v>
      </c>
      <c r="C44" s="1">
        <v>10626</v>
      </c>
      <c r="D44" s="1" t="str">
        <f t="shared" si="0"/>
        <v>Ljubuški</v>
      </c>
      <c r="E44" s="1">
        <v>88320</v>
      </c>
      <c r="F44" s="1" t="s">
        <v>182</v>
      </c>
      <c r="G44" s="1">
        <v>8</v>
      </c>
      <c r="H44" s="1" t="s">
        <v>37</v>
      </c>
      <c r="I44" s="1" t="s">
        <v>479</v>
      </c>
      <c r="J44" s="1" t="s">
        <v>480</v>
      </c>
      <c r="K44" s="1" t="s">
        <v>481</v>
      </c>
      <c r="L44" s="1" t="s">
        <v>92</v>
      </c>
      <c r="M44" s="1" t="s">
        <v>482</v>
      </c>
      <c r="N44" s="1">
        <v>77226</v>
      </c>
      <c r="O44" s="1">
        <v>10227</v>
      </c>
      <c r="P44" s="1" t="s">
        <v>58</v>
      </c>
      <c r="AB44" s="10"/>
      <c r="AF44" s="11">
        <f t="shared" si="1"/>
        <v>6.9999999999999999E-4</v>
      </c>
      <c r="AK44" s="1" t="s">
        <v>197</v>
      </c>
      <c r="AL44" s="8">
        <v>142</v>
      </c>
    </row>
    <row r="45" spans="1:38">
      <c r="A45" s="1" t="s">
        <v>483</v>
      </c>
      <c r="B45" s="1" t="s">
        <v>484</v>
      </c>
      <c r="C45" s="1">
        <v>10634</v>
      </c>
      <c r="D45" s="1" t="str">
        <f t="shared" si="0"/>
        <v>Maglaj</v>
      </c>
      <c r="E45" s="1">
        <v>74250</v>
      </c>
      <c r="F45" s="1" t="s">
        <v>82</v>
      </c>
      <c r="G45" s="1">
        <v>4</v>
      </c>
      <c r="H45" s="1" t="s">
        <v>37</v>
      </c>
      <c r="I45" s="1" t="s">
        <v>485</v>
      </c>
      <c r="J45" s="1" t="s">
        <v>486</v>
      </c>
      <c r="K45" s="1" t="s">
        <v>487</v>
      </c>
      <c r="L45" s="1" t="s">
        <v>488</v>
      </c>
      <c r="M45" s="1" t="s">
        <v>489</v>
      </c>
      <c r="N45" s="1">
        <v>71223</v>
      </c>
      <c r="O45" s="1">
        <v>11592</v>
      </c>
      <c r="P45" s="1" t="s">
        <v>196</v>
      </c>
      <c r="AB45" s="10"/>
      <c r="AF45" s="11">
        <f t="shared" si="1"/>
        <v>6.9999999999999999E-4</v>
      </c>
      <c r="AK45" s="1" t="s">
        <v>483</v>
      </c>
      <c r="AL45" s="8">
        <v>106</v>
      </c>
    </row>
    <row r="46" spans="1:38">
      <c r="A46" s="1" t="s">
        <v>188</v>
      </c>
      <c r="B46" s="1" t="s">
        <v>490</v>
      </c>
      <c r="C46" s="1">
        <v>11410</v>
      </c>
      <c r="D46" s="1" t="str">
        <f t="shared" si="0"/>
        <v>Mostar</v>
      </c>
      <c r="E46" s="1">
        <v>88000</v>
      </c>
      <c r="F46" s="1" t="s">
        <v>137</v>
      </c>
      <c r="G46" s="1">
        <v>7</v>
      </c>
      <c r="H46" s="1" t="s">
        <v>37</v>
      </c>
      <c r="I46" s="1" t="s">
        <v>491</v>
      </c>
      <c r="J46" s="1" t="s">
        <v>492</v>
      </c>
      <c r="K46" s="1" t="s">
        <v>493</v>
      </c>
      <c r="L46" s="1" t="s">
        <v>407</v>
      </c>
      <c r="M46" s="1" t="s">
        <v>494</v>
      </c>
      <c r="N46" s="1">
        <v>70204</v>
      </c>
      <c r="O46" s="1">
        <v>11487</v>
      </c>
      <c r="P46" s="1" t="s">
        <v>43</v>
      </c>
      <c r="X46" s="9"/>
      <c r="AA46" s="4"/>
      <c r="AB46" s="10"/>
      <c r="AF46" s="11" t="str">
        <f t="shared" si="1"/>
        <v>-</v>
      </c>
      <c r="AK46" s="1" t="s">
        <v>188</v>
      </c>
      <c r="AL46" s="8">
        <v>133</v>
      </c>
    </row>
    <row r="47" spans="1:38">
      <c r="A47" s="1" t="s">
        <v>495</v>
      </c>
      <c r="B47" s="1" t="s">
        <v>496</v>
      </c>
      <c r="C47" s="1">
        <v>10685</v>
      </c>
      <c r="D47" s="1" t="str">
        <f t="shared" si="0"/>
        <v>Neum</v>
      </c>
      <c r="E47" s="1">
        <v>88390</v>
      </c>
      <c r="F47" s="1" t="s">
        <v>137</v>
      </c>
      <c r="G47" s="1">
        <v>7</v>
      </c>
      <c r="H47" s="1" t="s">
        <v>37</v>
      </c>
      <c r="I47" s="1" t="s">
        <v>497</v>
      </c>
      <c r="J47" s="1" t="s">
        <v>498</v>
      </c>
      <c r="K47" s="1" t="s">
        <v>499</v>
      </c>
      <c r="L47" s="1" t="s">
        <v>249</v>
      </c>
      <c r="M47" s="1" t="s">
        <v>249</v>
      </c>
      <c r="N47" s="1">
        <v>74203</v>
      </c>
      <c r="O47" s="1">
        <v>11266</v>
      </c>
      <c r="P47" s="1" t="s">
        <v>82</v>
      </c>
      <c r="X47" s="9"/>
      <c r="AA47" s="4"/>
      <c r="AB47" s="10"/>
      <c r="AF47" s="11" t="str">
        <f t="shared" si="1"/>
        <v>-</v>
      </c>
      <c r="AK47" s="1" t="s">
        <v>495</v>
      </c>
      <c r="AL47" s="8">
        <v>136</v>
      </c>
    </row>
    <row r="48" spans="1:38">
      <c r="A48" s="1" t="s">
        <v>357</v>
      </c>
      <c r="B48" s="1" t="s">
        <v>500</v>
      </c>
      <c r="C48" s="1">
        <v>10774</v>
      </c>
      <c r="D48" s="1" t="str">
        <f t="shared" si="0"/>
        <v>Novi Travnik</v>
      </c>
      <c r="E48" s="1">
        <v>72290</v>
      </c>
      <c r="F48" s="1" t="s">
        <v>43</v>
      </c>
      <c r="G48" s="1">
        <v>6</v>
      </c>
      <c r="H48" s="1" t="s">
        <v>37</v>
      </c>
      <c r="I48" s="1" t="s">
        <v>501</v>
      </c>
      <c r="J48" s="1" t="s">
        <v>502</v>
      </c>
      <c r="K48" s="1" t="s">
        <v>503</v>
      </c>
      <c r="L48" s="1" t="s">
        <v>123</v>
      </c>
      <c r="M48" s="1" t="s">
        <v>504</v>
      </c>
      <c r="N48" s="1">
        <v>75328</v>
      </c>
      <c r="O48" s="1">
        <v>11479</v>
      </c>
      <c r="P48" s="1" t="s">
        <v>36</v>
      </c>
      <c r="X48" s="9"/>
      <c r="AA48" s="4"/>
      <c r="AB48" s="10"/>
      <c r="AF48" s="11">
        <f t="shared" si="1"/>
        <v>4.0000000000000002E-4</v>
      </c>
      <c r="AK48" s="1" t="s">
        <v>357</v>
      </c>
      <c r="AL48" s="8">
        <v>128</v>
      </c>
    </row>
    <row r="49" spans="1:38">
      <c r="A49" s="1" t="s">
        <v>505</v>
      </c>
      <c r="B49" s="1" t="s">
        <v>506</v>
      </c>
      <c r="C49" s="1">
        <v>11525</v>
      </c>
      <c r="D49" s="1" t="str">
        <f t="shared" si="0"/>
        <v>Odžak</v>
      </c>
      <c r="E49" s="1">
        <v>76290</v>
      </c>
      <c r="F49" s="1" t="s">
        <v>153</v>
      </c>
      <c r="G49" s="1">
        <v>2</v>
      </c>
      <c r="H49" s="1" t="s">
        <v>37</v>
      </c>
      <c r="I49" s="1" t="s">
        <v>507</v>
      </c>
      <c r="J49" s="1" t="s">
        <v>508</v>
      </c>
      <c r="K49" s="1" t="s">
        <v>509</v>
      </c>
      <c r="L49" s="1" t="s">
        <v>261</v>
      </c>
      <c r="M49" s="1" t="s">
        <v>261</v>
      </c>
      <c r="N49" s="1">
        <v>70210</v>
      </c>
      <c r="O49" s="1">
        <v>11274</v>
      </c>
      <c r="P49" s="1" t="s">
        <v>43</v>
      </c>
      <c r="X49" s="9"/>
      <c r="AA49" s="4"/>
      <c r="AF49" s="11">
        <f t="shared" si="1"/>
        <v>1.4999999999999999E-4</v>
      </c>
      <c r="AK49" s="1" t="s">
        <v>505</v>
      </c>
      <c r="AL49" s="8">
        <v>89</v>
      </c>
    </row>
    <row r="50" spans="1:38">
      <c r="A50" s="1" t="s">
        <v>418</v>
      </c>
      <c r="B50" s="1" t="s">
        <v>510</v>
      </c>
      <c r="C50" s="1">
        <v>10715</v>
      </c>
      <c r="D50" s="1" t="str">
        <f t="shared" si="0"/>
        <v>Olovo</v>
      </c>
      <c r="E50" s="1">
        <v>71340</v>
      </c>
      <c r="F50" s="1" t="s">
        <v>82</v>
      </c>
      <c r="G50" s="1">
        <v>4</v>
      </c>
      <c r="H50" s="1" t="s">
        <v>37</v>
      </c>
      <c r="I50" s="1" t="s">
        <v>511</v>
      </c>
      <c r="J50" s="1" t="s">
        <v>512</v>
      </c>
      <c r="K50" s="1" t="s">
        <v>513</v>
      </c>
      <c r="L50" s="1" t="s">
        <v>41</v>
      </c>
      <c r="M50" s="1" t="s">
        <v>514</v>
      </c>
      <c r="N50" s="1">
        <v>72278</v>
      </c>
      <c r="O50" s="1">
        <v>11061</v>
      </c>
      <c r="P50" s="1" t="s">
        <v>43</v>
      </c>
      <c r="X50" s="9"/>
      <c r="AA50" s="4"/>
      <c r="AF50" s="11">
        <f t="shared" si="1"/>
        <v>6.9999999999999999E-4</v>
      </c>
      <c r="AK50" s="1" t="s">
        <v>418</v>
      </c>
      <c r="AL50" s="8">
        <v>107</v>
      </c>
    </row>
    <row r="51" spans="1:38">
      <c r="A51" s="1" t="s">
        <v>223</v>
      </c>
      <c r="B51" s="1" t="s">
        <v>515</v>
      </c>
      <c r="C51" s="1">
        <v>11533</v>
      </c>
      <c r="D51" s="1" t="str">
        <f t="shared" si="0"/>
        <v>Orašje</v>
      </c>
      <c r="E51" s="1">
        <v>76270</v>
      </c>
      <c r="F51" s="1" t="s">
        <v>153</v>
      </c>
      <c r="G51" s="1">
        <v>2</v>
      </c>
      <c r="H51" s="1" t="s">
        <v>37</v>
      </c>
      <c r="I51" s="1" t="s">
        <v>516</v>
      </c>
      <c r="J51" s="1" t="s">
        <v>517</v>
      </c>
      <c r="K51" s="1" t="s">
        <v>518</v>
      </c>
      <c r="L51" s="1" t="s">
        <v>519</v>
      </c>
      <c r="M51" s="1" t="s">
        <v>520</v>
      </c>
      <c r="N51" s="1">
        <v>88446</v>
      </c>
      <c r="O51" s="1">
        <v>10766</v>
      </c>
      <c r="P51" s="1" t="s">
        <v>137</v>
      </c>
      <c r="X51" s="9"/>
      <c r="AA51" s="4"/>
      <c r="AF51" s="11">
        <f t="shared" si="1"/>
        <v>1.4999999999999999E-4</v>
      </c>
      <c r="AK51" s="1" t="s">
        <v>223</v>
      </c>
      <c r="AL51" s="8">
        <v>88</v>
      </c>
    </row>
    <row r="52" spans="1:38">
      <c r="A52" s="1" t="s">
        <v>521</v>
      </c>
      <c r="B52" s="1" t="s">
        <v>522</v>
      </c>
      <c r="C52" s="1">
        <v>11576</v>
      </c>
      <c r="D52" s="1" t="str">
        <f t="shared" si="0"/>
        <v>Pale</v>
      </c>
      <c r="E52" s="1">
        <v>73290</v>
      </c>
      <c r="F52" s="1" t="s">
        <v>168</v>
      </c>
      <c r="G52" s="1">
        <v>5</v>
      </c>
      <c r="H52" s="1" t="s">
        <v>37</v>
      </c>
      <c r="I52" s="1" t="s">
        <v>523</v>
      </c>
      <c r="J52" s="1" t="s">
        <v>524</v>
      </c>
      <c r="K52" s="1" t="s">
        <v>525</v>
      </c>
      <c r="L52" s="1" t="s">
        <v>273</v>
      </c>
      <c r="M52" s="1" t="s">
        <v>273</v>
      </c>
      <c r="N52" s="1">
        <v>76233</v>
      </c>
      <c r="O52" s="1">
        <v>11282</v>
      </c>
      <c r="P52" s="1" t="s">
        <v>153</v>
      </c>
      <c r="AA52" s="4"/>
      <c r="AF52" s="11">
        <f t="shared" si="1"/>
        <v>5.0000000000000001E-4</v>
      </c>
      <c r="AK52" s="1" t="s">
        <v>521</v>
      </c>
      <c r="AL52" s="8">
        <v>118</v>
      </c>
    </row>
    <row r="53" spans="1:38">
      <c r="A53" s="1" t="s">
        <v>348</v>
      </c>
      <c r="B53" s="1" t="s">
        <v>526</v>
      </c>
      <c r="C53" s="1">
        <v>10731</v>
      </c>
      <c r="D53" s="1" t="str">
        <f t="shared" si="0"/>
        <v>Posušje</v>
      </c>
      <c r="E53" s="1">
        <v>88240</v>
      </c>
      <c r="F53" s="1" t="s">
        <v>182</v>
      </c>
      <c r="G53" s="1">
        <v>8</v>
      </c>
      <c r="H53" s="1" t="s">
        <v>37</v>
      </c>
      <c r="I53" s="1" t="s">
        <v>527</v>
      </c>
      <c r="J53" s="1" t="s">
        <v>528</v>
      </c>
      <c r="K53" s="1" t="s">
        <v>529</v>
      </c>
      <c r="L53" s="1" t="s">
        <v>198</v>
      </c>
      <c r="M53" s="1" t="s">
        <v>530</v>
      </c>
      <c r="N53" s="1">
        <v>88305</v>
      </c>
      <c r="O53" s="1">
        <v>10243</v>
      </c>
      <c r="P53" s="1" t="s">
        <v>137</v>
      </c>
      <c r="AA53" s="4"/>
      <c r="AF53" s="11">
        <f t="shared" si="1"/>
        <v>6.9999999999999999E-4</v>
      </c>
      <c r="AK53" s="1" t="s">
        <v>348</v>
      </c>
      <c r="AL53" s="8">
        <v>143</v>
      </c>
    </row>
    <row r="54" spans="1:38">
      <c r="A54" s="1" t="s">
        <v>519</v>
      </c>
      <c r="B54" s="1" t="s">
        <v>531</v>
      </c>
      <c r="C54" s="1">
        <v>10766</v>
      </c>
      <c r="D54" s="1" t="str">
        <f t="shared" si="0"/>
        <v>Prozor</v>
      </c>
      <c r="E54" s="1">
        <v>88440</v>
      </c>
      <c r="F54" s="1" t="s">
        <v>137</v>
      </c>
      <c r="G54" s="1">
        <v>7</v>
      </c>
      <c r="H54" s="1" t="s">
        <v>37</v>
      </c>
      <c r="I54" s="1" t="s">
        <v>532</v>
      </c>
      <c r="J54" s="1" t="s">
        <v>533</v>
      </c>
      <c r="K54" s="1" t="s">
        <v>534</v>
      </c>
      <c r="L54" s="1" t="s">
        <v>223</v>
      </c>
      <c r="M54" s="1" t="s">
        <v>535</v>
      </c>
      <c r="N54" s="1">
        <v>76274</v>
      </c>
      <c r="O54" s="1">
        <v>11533</v>
      </c>
      <c r="P54" s="1" t="s">
        <v>153</v>
      </c>
      <c r="AA54" s="4"/>
      <c r="AF54" s="11" t="str">
        <f t="shared" si="1"/>
        <v>-</v>
      </c>
      <c r="AK54" s="1" t="s">
        <v>519</v>
      </c>
      <c r="AL54" s="8">
        <v>137</v>
      </c>
    </row>
    <row r="55" spans="1:38">
      <c r="A55" s="1" t="s">
        <v>536</v>
      </c>
      <c r="B55" s="1" t="s">
        <v>537</v>
      </c>
      <c r="C55" s="1">
        <v>11304</v>
      </c>
      <c r="D55" s="1" t="str">
        <f t="shared" si="0"/>
        <v>Ravno</v>
      </c>
      <c r="E55" s="1">
        <v>88370</v>
      </c>
      <c r="F55" s="1" t="s">
        <v>137</v>
      </c>
      <c r="G55" s="1">
        <v>7</v>
      </c>
      <c r="H55" s="1" t="s">
        <v>37</v>
      </c>
      <c r="I55" s="1" t="s">
        <v>538</v>
      </c>
      <c r="J55" s="1" t="s">
        <v>539</v>
      </c>
      <c r="K55" s="1" t="s">
        <v>540</v>
      </c>
      <c r="L55" s="1" t="s">
        <v>139</v>
      </c>
      <c r="M55" s="1" t="s">
        <v>541</v>
      </c>
      <c r="N55" s="1">
        <v>76257</v>
      </c>
      <c r="O55" s="1">
        <v>10391</v>
      </c>
      <c r="P55" s="1" t="s">
        <v>36</v>
      </c>
      <c r="AA55" s="4"/>
      <c r="AF55" s="11" t="str">
        <f t="shared" si="1"/>
        <v>-</v>
      </c>
      <c r="AK55" s="1" t="s">
        <v>536</v>
      </c>
      <c r="AL55" s="8">
        <v>138</v>
      </c>
    </row>
    <row r="56" spans="1:38">
      <c r="A56" s="1" t="s">
        <v>542</v>
      </c>
      <c r="B56" s="1" t="s">
        <v>543</v>
      </c>
      <c r="C56" s="1">
        <v>11541</v>
      </c>
      <c r="D56" s="1" t="str">
        <f t="shared" si="0"/>
        <v>Sanski Most</v>
      </c>
      <c r="E56" s="1">
        <v>79260</v>
      </c>
      <c r="F56" s="1" t="s">
        <v>58</v>
      </c>
      <c r="G56" s="1">
        <v>1</v>
      </c>
      <c r="H56" s="1" t="s">
        <v>37</v>
      </c>
      <c r="I56" s="1" t="s">
        <v>544</v>
      </c>
      <c r="J56" s="1" t="s">
        <v>545</v>
      </c>
      <c r="K56" s="1" t="s">
        <v>546</v>
      </c>
      <c r="L56" s="1" t="s">
        <v>296</v>
      </c>
      <c r="M56" s="1" t="s">
        <v>547</v>
      </c>
      <c r="N56" s="1">
        <v>71305</v>
      </c>
      <c r="O56" s="1">
        <v>11126</v>
      </c>
      <c r="P56" s="1" t="s">
        <v>82</v>
      </c>
      <c r="AA56" s="4"/>
      <c r="AF56" s="11">
        <f t="shared" si="1"/>
        <v>6.9999999999999999E-4</v>
      </c>
      <c r="AK56" s="1" t="s">
        <v>542</v>
      </c>
      <c r="AL56" s="8">
        <v>85</v>
      </c>
    </row>
    <row r="57" spans="1:38">
      <c r="A57" s="1" t="s">
        <v>548</v>
      </c>
      <c r="B57" s="1" t="s">
        <v>549</v>
      </c>
      <c r="C57" s="1">
        <v>11312</v>
      </c>
      <c r="D57" s="1" t="str">
        <f t="shared" si="0"/>
        <v>Sapna</v>
      </c>
      <c r="E57" s="1">
        <v>75411</v>
      </c>
      <c r="F57" s="1" t="s">
        <v>36</v>
      </c>
      <c r="G57" s="1">
        <v>3</v>
      </c>
      <c r="H57" s="1" t="s">
        <v>37</v>
      </c>
      <c r="I57" s="1" t="s">
        <v>550</v>
      </c>
      <c r="J57" s="1" t="s">
        <v>551</v>
      </c>
      <c r="K57" s="1" t="s">
        <v>552</v>
      </c>
      <c r="L57" s="1" t="s">
        <v>542</v>
      </c>
      <c r="M57" s="1" t="s">
        <v>553</v>
      </c>
      <c r="N57" s="1">
        <v>79266</v>
      </c>
      <c r="O57" s="1">
        <v>11541</v>
      </c>
      <c r="P57" s="1" t="s">
        <v>58</v>
      </c>
      <c r="AA57" s="4"/>
      <c r="AF57" s="11">
        <f t="shared" si="1"/>
        <v>5.0000000000000001E-4</v>
      </c>
      <c r="AK57" s="1" t="s">
        <v>548</v>
      </c>
      <c r="AL57" s="8">
        <v>102</v>
      </c>
    </row>
    <row r="58" spans="1:38">
      <c r="A58" s="1" t="s">
        <v>554</v>
      </c>
      <c r="B58" s="1" t="s">
        <v>555</v>
      </c>
      <c r="C58" s="1">
        <v>10839</v>
      </c>
      <c r="D58" s="1" t="str">
        <f t="shared" si="0"/>
        <v>Sarajevo-Centar</v>
      </c>
      <c r="E58" s="1">
        <v>71000</v>
      </c>
      <c r="F58" s="1" t="s">
        <v>196</v>
      </c>
      <c r="G58" s="1">
        <v>9</v>
      </c>
      <c r="H58" s="1" t="s">
        <v>37</v>
      </c>
      <c r="I58" s="1" t="s">
        <v>556</v>
      </c>
      <c r="J58" s="1" t="s">
        <v>557</v>
      </c>
      <c r="K58" s="1" t="s">
        <v>558</v>
      </c>
      <c r="L58" s="1" t="s">
        <v>369</v>
      </c>
      <c r="M58" s="1" t="s">
        <v>559</v>
      </c>
      <c r="N58" s="1">
        <v>88343</v>
      </c>
      <c r="O58" s="1">
        <v>10405</v>
      </c>
      <c r="P58" s="1" t="s">
        <v>182</v>
      </c>
      <c r="AA58" s="4"/>
      <c r="AF58" s="11">
        <f t="shared" si="1"/>
        <v>6.9999999999999999E-4</v>
      </c>
      <c r="AK58" s="1" t="s">
        <v>554</v>
      </c>
      <c r="AL58" s="8">
        <v>146</v>
      </c>
    </row>
    <row r="59" spans="1:38">
      <c r="A59" s="1" t="s">
        <v>560</v>
      </c>
      <c r="B59" s="1" t="s">
        <v>561</v>
      </c>
      <c r="C59" s="1">
        <v>10871</v>
      </c>
      <c r="D59" s="1" t="str">
        <f t="shared" si="0"/>
        <v>Sarajevo-Novi Grad</v>
      </c>
      <c r="E59" s="1">
        <v>71000</v>
      </c>
      <c r="F59" s="1" t="s">
        <v>196</v>
      </c>
      <c r="G59" s="1">
        <v>9</v>
      </c>
      <c r="H59" s="1" t="s">
        <v>37</v>
      </c>
      <c r="I59" s="1" t="s">
        <v>562</v>
      </c>
      <c r="J59" s="1" t="s">
        <v>563</v>
      </c>
      <c r="K59" s="1" t="s">
        <v>564</v>
      </c>
      <c r="L59" s="1" t="s">
        <v>505</v>
      </c>
      <c r="M59" s="1" t="s">
        <v>565</v>
      </c>
      <c r="N59" s="1">
        <v>76297</v>
      </c>
      <c r="O59" s="1">
        <v>11525</v>
      </c>
      <c r="P59" s="1" t="s">
        <v>153</v>
      </c>
      <c r="AA59" s="4"/>
      <c r="AF59" s="11">
        <f t="shared" si="1"/>
        <v>6.9999999999999999E-4</v>
      </c>
      <c r="AK59" s="1" t="s">
        <v>560</v>
      </c>
      <c r="AL59" s="8">
        <v>150</v>
      </c>
    </row>
    <row r="60" spans="1:38">
      <c r="A60" s="1" t="s">
        <v>566</v>
      </c>
      <c r="B60" s="1" t="s">
        <v>567</v>
      </c>
      <c r="C60" s="1">
        <v>11568</v>
      </c>
      <c r="D60" s="1" t="str">
        <f t="shared" si="0"/>
        <v>Sarajevo-Novo Sarajevo</v>
      </c>
      <c r="E60" s="1">
        <v>71000</v>
      </c>
      <c r="F60" s="1" t="s">
        <v>196</v>
      </c>
      <c r="G60" s="1">
        <v>9</v>
      </c>
      <c r="H60" s="1" t="s">
        <v>37</v>
      </c>
      <c r="I60" s="1" t="s">
        <v>568</v>
      </c>
      <c r="J60" s="1" t="s">
        <v>569</v>
      </c>
      <c r="K60" s="1" t="s">
        <v>570</v>
      </c>
      <c r="L60" s="1" t="s">
        <v>285</v>
      </c>
      <c r="M60" s="1" t="s">
        <v>285</v>
      </c>
      <c r="N60" s="1">
        <v>70220</v>
      </c>
      <c r="O60" s="1">
        <v>10294</v>
      </c>
      <c r="P60" s="1" t="s">
        <v>43</v>
      </c>
      <c r="AA60" s="4"/>
      <c r="AF60" s="11">
        <f t="shared" si="1"/>
        <v>6.9999999999999999E-4</v>
      </c>
      <c r="AK60" s="1" t="s">
        <v>566</v>
      </c>
      <c r="AL60" s="8">
        <v>148</v>
      </c>
    </row>
    <row r="61" spans="1:38">
      <c r="A61" s="1" t="s">
        <v>571</v>
      </c>
      <c r="B61" s="1" t="s">
        <v>572</v>
      </c>
      <c r="C61" s="1">
        <v>11584</v>
      </c>
      <c r="D61" s="1" t="str">
        <f t="shared" si="0"/>
        <v>Sarajevo-Stari Grad</v>
      </c>
      <c r="E61" s="1">
        <v>71000</v>
      </c>
      <c r="F61" s="1" t="s">
        <v>196</v>
      </c>
      <c r="G61" s="1">
        <v>9</v>
      </c>
      <c r="H61" s="1" t="s">
        <v>37</v>
      </c>
      <c r="I61" s="1" t="s">
        <v>573</v>
      </c>
      <c r="J61" s="1" t="s">
        <v>574</v>
      </c>
      <c r="K61" s="1" t="s">
        <v>575</v>
      </c>
      <c r="L61" s="1" t="s">
        <v>188</v>
      </c>
      <c r="M61" s="1" t="s">
        <v>576</v>
      </c>
      <c r="N61" s="1">
        <v>88215</v>
      </c>
      <c r="O61" s="1">
        <v>11410</v>
      </c>
      <c r="P61" s="1" t="s">
        <v>137</v>
      </c>
      <c r="AA61" s="4"/>
      <c r="AF61" s="11">
        <f t="shared" si="1"/>
        <v>6.9999999999999999E-4</v>
      </c>
      <c r="AK61" s="1" t="s">
        <v>571</v>
      </c>
      <c r="AL61" s="8">
        <v>151</v>
      </c>
    </row>
    <row r="62" spans="1:38">
      <c r="A62" s="1" t="s">
        <v>248</v>
      </c>
      <c r="B62" s="1" t="s">
        <v>577</v>
      </c>
      <c r="C62" s="1">
        <v>10987</v>
      </c>
      <c r="D62" s="1" t="str">
        <f t="shared" si="0"/>
        <v>Srebrenik</v>
      </c>
      <c r="E62" s="1">
        <v>75350</v>
      </c>
      <c r="F62" s="1" t="s">
        <v>36</v>
      </c>
      <c r="G62" s="1">
        <v>3</v>
      </c>
      <c r="H62" s="1" t="s">
        <v>37</v>
      </c>
      <c r="I62" s="1" t="s">
        <v>578</v>
      </c>
      <c r="J62" s="1" t="s">
        <v>579</v>
      </c>
      <c r="K62" s="1" t="s">
        <v>580</v>
      </c>
      <c r="L62" s="1" t="s">
        <v>369</v>
      </c>
      <c r="M62" s="1" t="s">
        <v>581</v>
      </c>
      <c r="N62" s="1">
        <v>88344</v>
      </c>
      <c r="O62" s="1">
        <v>10405</v>
      </c>
      <c r="P62" s="1" t="s">
        <v>182</v>
      </c>
      <c r="AA62" s="4"/>
      <c r="AF62" s="11">
        <f t="shared" si="1"/>
        <v>5.0000000000000001E-4</v>
      </c>
      <c r="AK62" s="1" t="s">
        <v>248</v>
      </c>
      <c r="AL62" s="8">
        <v>98</v>
      </c>
    </row>
    <row r="63" spans="1:38">
      <c r="A63" s="1" t="s">
        <v>253</v>
      </c>
      <c r="B63" s="1" t="s">
        <v>582</v>
      </c>
      <c r="C63" s="1">
        <v>11606</v>
      </c>
      <c r="D63" s="1" t="str">
        <f t="shared" si="0"/>
        <v>Stolac</v>
      </c>
      <c r="E63" s="1">
        <v>88360</v>
      </c>
      <c r="F63" s="1" t="s">
        <v>137</v>
      </c>
      <c r="G63" s="1">
        <v>7</v>
      </c>
      <c r="H63" s="1" t="s">
        <v>37</v>
      </c>
      <c r="I63" s="1" t="s">
        <v>583</v>
      </c>
      <c r="J63" s="1" t="s">
        <v>584</v>
      </c>
      <c r="K63" s="1" t="s">
        <v>585</v>
      </c>
      <c r="L63" s="1" t="s">
        <v>297</v>
      </c>
      <c r="M63" s="1" t="s">
        <v>297</v>
      </c>
      <c r="N63" s="1">
        <v>80260</v>
      </c>
      <c r="O63" s="1">
        <v>11614</v>
      </c>
      <c r="P63" s="1" t="s">
        <v>91</v>
      </c>
      <c r="AA63" s="4"/>
      <c r="AF63" s="11" t="str">
        <f t="shared" si="1"/>
        <v>-</v>
      </c>
      <c r="AK63" s="1" t="s">
        <v>253</v>
      </c>
      <c r="AL63" s="8">
        <v>139</v>
      </c>
    </row>
    <row r="64" spans="1:38">
      <c r="A64" s="1" t="s">
        <v>272</v>
      </c>
      <c r="B64" s="1" t="s">
        <v>586</v>
      </c>
      <c r="C64" s="1">
        <v>10570</v>
      </c>
      <c r="D64" s="1" t="str">
        <f t="shared" si="0"/>
        <v>Široki Brijeg</v>
      </c>
      <c r="E64" s="1">
        <v>88220</v>
      </c>
      <c r="F64" s="1" t="s">
        <v>182</v>
      </c>
      <c r="G64" s="1">
        <v>8</v>
      </c>
      <c r="H64" s="1" t="s">
        <v>37</v>
      </c>
      <c r="I64" s="1" t="s">
        <v>587</v>
      </c>
      <c r="J64" s="1" t="s">
        <v>588</v>
      </c>
      <c r="K64" s="1" t="s">
        <v>589</v>
      </c>
      <c r="L64" s="1" t="s">
        <v>140</v>
      </c>
      <c r="M64" s="1" t="s">
        <v>590</v>
      </c>
      <c r="N64" s="1">
        <v>70237</v>
      </c>
      <c r="O64" s="1">
        <v>10197</v>
      </c>
      <c r="P64" s="1" t="s">
        <v>43</v>
      </c>
      <c r="AA64" s="4"/>
      <c r="AF64" s="11">
        <f t="shared" si="1"/>
        <v>6.9999999999999999E-4</v>
      </c>
      <c r="AK64" s="1" t="s">
        <v>272</v>
      </c>
      <c r="AL64" s="8">
        <v>140</v>
      </c>
    </row>
    <row r="65" spans="1:38">
      <c r="A65" s="1" t="s">
        <v>591</v>
      </c>
      <c r="B65" s="1" t="s">
        <v>592</v>
      </c>
      <c r="C65" s="1">
        <v>11339</v>
      </c>
      <c r="D65" s="1" t="str">
        <f t="shared" ref="D65:D80" si="2">A65</f>
        <v>Teočak</v>
      </c>
      <c r="E65" s="1">
        <v>75414</v>
      </c>
      <c r="F65" s="1" t="s">
        <v>36</v>
      </c>
      <c r="G65" s="1">
        <v>3</v>
      </c>
      <c r="H65" s="1" t="s">
        <v>37</v>
      </c>
      <c r="I65" s="1" t="s">
        <v>593</v>
      </c>
      <c r="J65" s="1" t="s">
        <v>594</v>
      </c>
      <c r="K65" s="1" t="s">
        <v>595</v>
      </c>
      <c r="L65" s="1" t="s">
        <v>248</v>
      </c>
      <c r="M65" s="1" t="s">
        <v>596</v>
      </c>
      <c r="N65" s="1">
        <v>75358</v>
      </c>
      <c r="O65" s="1">
        <v>10987</v>
      </c>
      <c r="P65" s="1" t="s">
        <v>36</v>
      </c>
      <c r="AA65" s="4"/>
      <c r="AF65" s="11">
        <f t="shared" si="1"/>
        <v>5.0000000000000001E-4</v>
      </c>
      <c r="AK65" s="1" t="s">
        <v>591</v>
      </c>
      <c r="AL65" s="8">
        <v>103</v>
      </c>
    </row>
    <row r="66" spans="1:38">
      <c r="A66" s="1" t="s">
        <v>597</v>
      </c>
      <c r="B66" s="1" t="s">
        <v>598</v>
      </c>
      <c r="C66" s="1">
        <v>11045</v>
      </c>
      <c r="D66" s="1" t="str">
        <f t="shared" si="2"/>
        <v>Tešanj</v>
      </c>
      <c r="E66" s="1">
        <v>74260</v>
      </c>
      <c r="F66" s="1" t="s">
        <v>82</v>
      </c>
      <c r="G66" s="1">
        <v>4</v>
      </c>
      <c r="H66" s="1" t="s">
        <v>37</v>
      </c>
      <c r="I66" s="1" t="s">
        <v>599</v>
      </c>
      <c r="J66" s="1" t="s">
        <v>600</v>
      </c>
      <c r="K66" s="1" t="s">
        <v>601</v>
      </c>
      <c r="L66" s="1" t="s">
        <v>183</v>
      </c>
      <c r="M66" s="1" t="s">
        <v>602</v>
      </c>
      <c r="N66" s="1">
        <v>75308</v>
      </c>
      <c r="O66" s="1">
        <v>10600</v>
      </c>
      <c r="P66" s="1" t="s">
        <v>36</v>
      </c>
      <c r="AA66" s="4"/>
      <c r="AF66" s="11">
        <f t="shared" si="1"/>
        <v>6.9999999999999999E-4</v>
      </c>
      <c r="AK66" s="1" t="s">
        <v>597</v>
      </c>
      <c r="AL66" s="8">
        <v>108</v>
      </c>
    </row>
    <row r="67" spans="1:38">
      <c r="A67" s="1" t="s">
        <v>603</v>
      </c>
      <c r="B67" s="1" t="s">
        <v>604</v>
      </c>
      <c r="C67" s="1">
        <v>10308</v>
      </c>
      <c r="D67" s="1" t="str">
        <f t="shared" si="2"/>
        <v>Tomislavgrad</v>
      </c>
      <c r="E67" s="1">
        <v>80240</v>
      </c>
      <c r="F67" s="1" t="s">
        <v>91</v>
      </c>
      <c r="G67" s="1">
        <v>10</v>
      </c>
      <c r="H67" s="1" t="s">
        <v>37</v>
      </c>
      <c r="I67" s="1" t="s">
        <v>605</v>
      </c>
      <c r="J67" s="1" t="s">
        <v>606</v>
      </c>
      <c r="K67" s="1" t="s">
        <v>607</v>
      </c>
      <c r="L67" s="1" t="s">
        <v>325</v>
      </c>
      <c r="M67" s="1" t="s">
        <v>608</v>
      </c>
      <c r="N67" s="1">
        <v>75274</v>
      </c>
      <c r="O67" s="1">
        <v>11215</v>
      </c>
      <c r="P67" s="1" t="s">
        <v>36</v>
      </c>
      <c r="AA67" s="4"/>
      <c r="AF67" s="11">
        <f t="shared" ref="AF67:AF80" si="3">VLOOKUP(F67,AG$2:AH$11,2,FALSE)</f>
        <v>6.9999999999999999E-4</v>
      </c>
      <c r="AK67" s="1" t="s">
        <v>603</v>
      </c>
      <c r="AL67" s="8">
        <v>154</v>
      </c>
    </row>
    <row r="68" spans="1:38">
      <c r="A68" s="1" t="s">
        <v>41</v>
      </c>
      <c r="B68" s="1" t="s">
        <v>609</v>
      </c>
      <c r="C68" s="1">
        <v>11061</v>
      </c>
      <c r="D68" s="1" t="str">
        <f t="shared" si="2"/>
        <v>Travnik</v>
      </c>
      <c r="E68" s="1">
        <v>72270</v>
      </c>
      <c r="F68" s="1" t="s">
        <v>43</v>
      </c>
      <c r="G68" s="1">
        <v>6</v>
      </c>
      <c r="H68" s="1" t="s">
        <v>37</v>
      </c>
      <c r="I68" s="1" t="s">
        <v>610</v>
      </c>
      <c r="J68" s="1" t="s">
        <v>611</v>
      </c>
      <c r="K68" s="1" t="s">
        <v>612</v>
      </c>
      <c r="L68" s="1" t="s">
        <v>325</v>
      </c>
      <c r="M68" s="1" t="s">
        <v>613</v>
      </c>
      <c r="N68" s="1">
        <v>75273</v>
      </c>
      <c r="O68" s="1">
        <v>11215</v>
      </c>
      <c r="P68" s="1" t="s">
        <v>36</v>
      </c>
      <c r="AA68" s="4"/>
      <c r="AF68" s="11">
        <f t="shared" si="3"/>
        <v>4.0000000000000002E-4</v>
      </c>
      <c r="AK68" s="1" t="s">
        <v>41</v>
      </c>
      <c r="AL68" s="8">
        <v>129</v>
      </c>
    </row>
    <row r="69" spans="1:38">
      <c r="A69" s="1" t="s">
        <v>488</v>
      </c>
      <c r="B69" s="1" t="s">
        <v>614</v>
      </c>
      <c r="C69" s="1">
        <v>11592</v>
      </c>
      <c r="D69" s="1" t="str">
        <f t="shared" si="2"/>
        <v>Trnovo</v>
      </c>
      <c r="E69" s="1">
        <v>71220</v>
      </c>
      <c r="F69" s="1" t="s">
        <v>196</v>
      </c>
      <c r="G69" s="1">
        <v>9</v>
      </c>
      <c r="H69" s="1" t="s">
        <v>37</v>
      </c>
      <c r="I69" s="1" t="s">
        <v>615</v>
      </c>
      <c r="J69" s="1" t="s">
        <v>616</v>
      </c>
      <c r="K69" s="1" t="s">
        <v>617</v>
      </c>
      <c r="L69" s="1" t="s">
        <v>272</v>
      </c>
      <c r="M69" s="1" t="s">
        <v>618</v>
      </c>
      <c r="N69" s="1">
        <v>88342</v>
      </c>
      <c r="O69" s="1">
        <v>10570</v>
      </c>
      <c r="P69" s="1" t="s">
        <v>182</v>
      </c>
      <c r="AA69" s="4"/>
      <c r="AF69" s="11">
        <f t="shared" si="3"/>
        <v>6.9999999999999999E-4</v>
      </c>
      <c r="AK69" s="1" t="s">
        <v>488</v>
      </c>
      <c r="AL69" s="8">
        <v>152</v>
      </c>
    </row>
    <row r="70" spans="1:38">
      <c r="A70" s="1" t="s">
        <v>284</v>
      </c>
      <c r="B70" s="1" t="s">
        <v>619</v>
      </c>
      <c r="C70" s="1">
        <v>11088</v>
      </c>
      <c r="D70" s="1" t="str">
        <f t="shared" si="2"/>
        <v>Tuzla</v>
      </c>
      <c r="E70" s="1">
        <v>75000</v>
      </c>
      <c r="F70" s="1" t="s">
        <v>36</v>
      </c>
      <c r="G70" s="1">
        <v>3</v>
      </c>
      <c r="H70" s="1" t="s">
        <v>37</v>
      </c>
      <c r="I70" s="1" t="s">
        <v>620</v>
      </c>
      <c r="J70" s="1" t="s">
        <v>621</v>
      </c>
      <c r="K70" s="1" t="s">
        <v>622</v>
      </c>
      <c r="L70" s="1" t="s">
        <v>325</v>
      </c>
      <c r="M70" s="1" t="s">
        <v>623</v>
      </c>
      <c r="N70" s="1">
        <v>75272</v>
      </c>
      <c r="O70" s="1">
        <v>11215</v>
      </c>
      <c r="P70" s="1" t="s">
        <v>36</v>
      </c>
      <c r="AA70" s="4"/>
      <c r="AF70" s="11">
        <f t="shared" si="3"/>
        <v>5.0000000000000001E-4</v>
      </c>
      <c r="AK70" s="1" t="s">
        <v>284</v>
      </c>
      <c r="AL70" s="8">
        <v>99</v>
      </c>
    </row>
    <row r="71" spans="1:38">
      <c r="A71" s="1" t="s">
        <v>624</v>
      </c>
      <c r="B71" s="1" t="s">
        <v>625</v>
      </c>
      <c r="C71" s="1">
        <v>11622</v>
      </c>
      <c r="D71" s="1" t="str">
        <f t="shared" si="2"/>
        <v>Usora</v>
      </c>
      <c r="E71" s="1">
        <v>74230</v>
      </c>
      <c r="F71" s="1" t="s">
        <v>82</v>
      </c>
      <c r="G71" s="1">
        <v>4</v>
      </c>
      <c r="H71" s="1" t="s">
        <v>37</v>
      </c>
      <c r="I71" s="1" t="s">
        <v>626</v>
      </c>
      <c r="J71" s="1" t="s">
        <v>627</v>
      </c>
      <c r="K71" s="1" t="s">
        <v>628</v>
      </c>
      <c r="L71" s="1" t="s">
        <v>542</v>
      </c>
      <c r="M71" s="1" t="s">
        <v>629</v>
      </c>
      <c r="N71" s="1">
        <v>79264</v>
      </c>
      <c r="O71" s="1">
        <v>11541</v>
      </c>
      <c r="P71" s="1" t="s">
        <v>58</v>
      </c>
      <c r="AA71" s="4"/>
      <c r="AF71" s="11">
        <f t="shared" si="3"/>
        <v>6.9999999999999999E-4</v>
      </c>
      <c r="AK71" s="1" t="s">
        <v>624</v>
      </c>
      <c r="AL71" s="8">
        <v>115</v>
      </c>
    </row>
    <row r="72" spans="1:38">
      <c r="A72" s="1" t="s">
        <v>630</v>
      </c>
      <c r="B72" s="1" t="s">
        <v>631</v>
      </c>
      <c r="C72" s="1">
        <v>11100</v>
      </c>
      <c r="D72" s="1" t="str">
        <f t="shared" si="2"/>
        <v>Vareš</v>
      </c>
      <c r="E72" s="1">
        <v>71330</v>
      </c>
      <c r="F72" s="1" t="s">
        <v>82</v>
      </c>
      <c r="G72" s="1">
        <v>4</v>
      </c>
      <c r="H72" s="1" t="s">
        <v>37</v>
      </c>
      <c r="I72" s="1" t="s">
        <v>632</v>
      </c>
      <c r="J72" s="1" t="s">
        <v>633</v>
      </c>
      <c r="K72" s="1" t="s">
        <v>634</v>
      </c>
      <c r="L72" s="1" t="s">
        <v>317</v>
      </c>
      <c r="M72" s="1" t="s">
        <v>317</v>
      </c>
      <c r="N72" s="1">
        <v>71270</v>
      </c>
      <c r="O72" s="1">
        <v>10324</v>
      </c>
      <c r="P72" s="1" t="s">
        <v>43</v>
      </c>
      <c r="AA72" s="4"/>
      <c r="AF72" s="11">
        <f t="shared" si="3"/>
        <v>6.9999999999999999E-4</v>
      </c>
      <c r="AK72" s="1" t="s">
        <v>630</v>
      </c>
      <c r="AL72" s="8">
        <v>109</v>
      </c>
    </row>
    <row r="73" spans="1:38">
      <c r="A73" s="1" t="s">
        <v>635</v>
      </c>
      <c r="B73" s="1" t="s">
        <v>636</v>
      </c>
      <c r="C73" s="1">
        <v>11118</v>
      </c>
      <c r="D73" s="1" t="str">
        <f t="shared" si="2"/>
        <v>Velika Kladuša</v>
      </c>
      <c r="E73" s="1">
        <v>77230</v>
      </c>
      <c r="F73" s="1" t="s">
        <v>58</v>
      </c>
      <c r="G73" s="1">
        <v>1</v>
      </c>
      <c r="H73" s="1" t="s">
        <v>37</v>
      </c>
      <c r="I73" s="1" t="s">
        <v>637</v>
      </c>
      <c r="J73" s="1" t="s">
        <v>638</v>
      </c>
      <c r="K73" s="1" t="s">
        <v>639</v>
      </c>
      <c r="L73" s="1" t="s">
        <v>198</v>
      </c>
      <c r="M73" s="1" t="s">
        <v>640</v>
      </c>
      <c r="N73" s="1">
        <v>88306</v>
      </c>
      <c r="O73" s="1">
        <v>10243</v>
      </c>
      <c r="P73" s="1" t="s">
        <v>137</v>
      </c>
      <c r="AA73" s="4"/>
      <c r="AF73" s="11">
        <f t="shared" si="3"/>
        <v>6.9999999999999999E-4</v>
      </c>
      <c r="AK73" s="1" t="s">
        <v>635</v>
      </c>
      <c r="AL73" s="8">
        <v>86</v>
      </c>
    </row>
    <row r="74" spans="1:38">
      <c r="A74" s="1" t="s">
        <v>296</v>
      </c>
      <c r="B74" s="1" t="s">
        <v>641</v>
      </c>
      <c r="C74" s="1">
        <v>11126</v>
      </c>
      <c r="D74" s="1" t="str">
        <f t="shared" si="2"/>
        <v>Visoko</v>
      </c>
      <c r="E74" s="1">
        <v>71300</v>
      </c>
      <c r="F74" s="1" t="s">
        <v>82</v>
      </c>
      <c r="G74" s="1">
        <v>4</v>
      </c>
      <c r="H74" s="1" t="s">
        <v>37</v>
      </c>
      <c r="I74" s="1" t="s">
        <v>642</v>
      </c>
      <c r="J74" s="1" t="s">
        <v>643</v>
      </c>
      <c r="K74" s="1" t="s">
        <v>644</v>
      </c>
      <c r="L74" s="1" t="s">
        <v>326</v>
      </c>
      <c r="M74" s="1" t="s">
        <v>326</v>
      </c>
      <c r="N74" s="1">
        <v>80230</v>
      </c>
      <c r="O74" s="1">
        <v>10359</v>
      </c>
      <c r="P74" s="1" t="s">
        <v>91</v>
      </c>
      <c r="AA74" s="4"/>
      <c r="AF74" s="11">
        <f t="shared" si="3"/>
        <v>6.9999999999999999E-4</v>
      </c>
      <c r="AK74" s="1" t="s">
        <v>296</v>
      </c>
      <c r="AL74" s="8">
        <v>110</v>
      </c>
    </row>
    <row r="75" spans="1:38">
      <c r="A75" s="1" t="s">
        <v>114</v>
      </c>
      <c r="B75" s="1" t="s">
        <v>645</v>
      </c>
      <c r="C75" s="1">
        <v>11142</v>
      </c>
      <c r="D75" s="1" t="str">
        <f t="shared" si="2"/>
        <v>Vitez</v>
      </c>
      <c r="E75" s="1">
        <v>72250</v>
      </c>
      <c r="F75" s="1" t="s">
        <v>43</v>
      </c>
      <c r="G75" s="1">
        <v>6</v>
      </c>
      <c r="H75" s="1" t="s">
        <v>37</v>
      </c>
      <c r="I75" s="1" t="s">
        <v>646</v>
      </c>
      <c r="J75" s="1" t="s">
        <v>647</v>
      </c>
      <c r="K75" s="1" t="s">
        <v>648</v>
      </c>
      <c r="L75" s="1" t="s">
        <v>483</v>
      </c>
      <c r="M75" s="1" t="s">
        <v>649</v>
      </c>
      <c r="N75" s="1">
        <v>74258</v>
      </c>
      <c r="O75" s="1">
        <v>10634</v>
      </c>
      <c r="P75" s="1" t="s">
        <v>82</v>
      </c>
      <c r="AA75" s="4"/>
      <c r="AF75" s="11">
        <f t="shared" si="3"/>
        <v>4.0000000000000002E-4</v>
      </c>
      <c r="AK75" s="1" t="s">
        <v>114</v>
      </c>
      <c r="AL75" s="8">
        <v>130</v>
      </c>
    </row>
    <row r="76" spans="1:38">
      <c r="A76" s="1" t="s">
        <v>650</v>
      </c>
      <c r="B76" s="1" t="s">
        <v>651</v>
      </c>
      <c r="C76" s="1">
        <v>10928</v>
      </c>
      <c r="D76" s="1" t="str">
        <f t="shared" si="2"/>
        <v>Vogošća</v>
      </c>
      <c r="E76" s="1">
        <v>71320</v>
      </c>
      <c r="F76" s="1" t="s">
        <v>196</v>
      </c>
      <c r="G76" s="1">
        <v>9</v>
      </c>
      <c r="H76" s="1" t="s">
        <v>37</v>
      </c>
      <c r="I76" s="1" t="s">
        <v>652</v>
      </c>
      <c r="J76" s="1" t="s">
        <v>653</v>
      </c>
      <c r="K76" s="1" t="s">
        <v>654</v>
      </c>
      <c r="L76" s="1" t="s">
        <v>399</v>
      </c>
      <c r="M76" s="1" t="s">
        <v>655</v>
      </c>
      <c r="N76" s="1">
        <v>88422</v>
      </c>
      <c r="O76" s="1">
        <v>10421</v>
      </c>
      <c r="P76" s="1" t="s">
        <v>137</v>
      </c>
      <c r="AA76" s="4"/>
      <c r="AF76" s="11">
        <f t="shared" si="3"/>
        <v>6.9999999999999999E-4</v>
      </c>
      <c r="AK76" s="1" t="s">
        <v>650</v>
      </c>
      <c r="AL76" s="8">
        <v>149</v>
      </c>
    </row>
    <row r="77" spans="1:38">
      <c r="A77" s="1" t="s">
        <v>307</v>
      </c>
      <c r="B77" s="1" t="s">
        <v>229</v>
      </c>
      <c r="C77" s="1">
        <v>11177</v>
      </c>
      <c r="D77" s="1" t="str">
        <f t="shared" si="2"/>
        <v>Zavidovići</v>
      </c>
      <c r="E77" s="1">
        <v>72220</v>
      </c>
      <c r="F77" s="1" t="s">
        <v>82</v>
      </c>
      <c r="G77" s="1">
        <v>4</v>
      </c>
      <c r="H77" s="1" t="s">
        <v>37</v>
      </c>
      <c r="I77" s="1" t="s">
        <v>656</v>
      </c>
      <c r="J77" s="1" t="s">
        <v>657</v>
      </c>
      <c r="K77" s="1" t="s">
        <v>658</v>
      </c>
      <c r="L77" s="1" t="s">
        <v>317</v>
      </c>
      <c r="M77" s="1" t="s">
        <v>659</v>
      </c>
      <c r="N77" s="1">
        <v>71275</v>
      </c>
      <c r="O77" s="1">
        <v>10324</v>
      </c>
      <c r="P77" s="1" t="s">
        <v>43</v>
      </c>
      <c r="AA77" s="4"/>
      <c r="AF77" s="11">
        <f t="shared" si="3"/>
        <v>6.9999999999999999E-4</v>
      </c>
      <c r="AK77" s="1" t="s">
        <v>307</v>
      </c>
      <c r="AL77" s="8">
        <v>111</v>
      </c>
    </row>
    <row r="78" spans="1:38">
      <c r="A78" s="1" t="s">
        <v>316</v>
      </c>
      <c r="B78" s="1" t="s">
        <v>660</v>
      </c>
      <c r="C78" s="1">
        <v>11185</v>
      </c>
      <c r="D78" s="1" t="str">
        <f t="shared" si="2"/>
        <v>Zenica</v>
      </c>
      <c r="E78" s="1">
        <v>72000</v>
      </c>
      <c r="F78" s="1" t="s">
        <v>82</v>
      </c>
      <c r="G78" s="1">
        <v>4</v>
      </c>
      <c r="H78" s="1" t="s">
        <v>37</v>
      </c>
      <c r="I78" s="1" t="s">
        <v>661</v>
      </c>
      <c r="J78" s="1" t="s">
        <v>662</v>
      </c>
      <c r="K78" s="1" t="s">
        <v>663</v>
      </c>
      <c r="L78" s="1" t="s">
        <v>107</v>
      </c>
      <c r="M78" s="1" t="s">
        <v>107</v>
      </c>
      <c r="N78" s="1">
        <v>73101</v>
      </c>
      <c r="O78" s="1">
        <v>11452</v>
      </c>
      <c r="P78" s="1" t="s">
        <v>168</v>
      </c>
      <c r="AA78" s="4"/>
      <c r="AF78" s="11">
        <f t="shared" si="3"/>
        <v>6.9999999999999999E-4</v>
      </c>
      <c r="AK78" s="1" t="s">
        <v>316</v>
      </c>
      <c r="AL78" s="8">
        <v>112</v>
      </c>
    </row>
    <row r="79" spans="1:38">
      <c r="A79" s="1" t="s">
        <v>80</v>
      </c>
      <c r="B79" s="1" t="s">
        <v>664</v>
      </c>
      <c r="C79" s="1">
        <v>11207</v>
      </c>
      <c r="D79" s="1" t="str">
        <f t="shared" si="2"/>
        <v>Žepče</v>
      </c>
      <c r="E79" s="1">
        <v>72230</v>
      </c>
      <c r="F79" s="1" t="s">
        <v>82</v>
      </c>
      <c r="G79" s="1">
        <v>4</v>
      </c>
      <c r="H79" s="1" t="s">
        <v>37</v>
      </c>
      <c r="I79" s="1" t="s">
        <v>665</v>
      </c>
      <c r="J79" s="1" t="s">
        <v>666</v>
      </c>
      <c r="K79" s="1" t="s">
        <v>667</v>
      </c>
      <c r="L79" s="1" t="s">
        <v>505</v>
      </c>
      <c r="M79" s="1" t="s">
        <v>668</v>
      </c>
      <c r="N79" s="1">
        <v>76296</v>
      </c>
      <c r="O79" s="1">
        <v>11525</v>
      </c>
      <c r="P79" s="1" t="s">
        <v>153</v>
      </c>
      <c r="AA79" s="4"/>
      <c r="AF79" s="11">
        <f t="shared" si="3"/>
        <v>6.9999999999999999E-4</v>
      </c>
      <c r="AK79" s="1" t="s">
        <v>80</v>
      </c>
      <c r="AL79" s="8">
        <v>113</v>
      </c>
    </row>
    <row r="80" spans="1:38">
      <c r="A80" s="1" t="s">
        <v>325</v>
      </c>
      <c r="B80" s="1" t="s">
        <v>669</v>
      </c>
      <c r="C80" s="1">
        <v>11215</v>
      </c>
      <c r="D80" s="1" t="str">
        <f t="shared" si="2"/>
        <v>Živinice</v>
      </c>
      <c r="E80" s="1">
        <v>75270</v>
      </c>
      <c r="F80" s="1" t="s">
        <v>36</v>
      </c>
      <c r="G80" s="1">
        <v>3</v>
      </c>
      <c r="H80" s="1" t="s">
        <v>37</v>
      </c>
      <c r="I80" s="1" t="s">
        <v>670</v>
      </c>
      <c r="J80" s="1" t="s">
        <v>671</v>
      </c>
      <c r="K80" s="1" t="s">
        <v>672</v>
      </c>
      <c r="L80" s="1" t="s">
        <v>92</v>
      </c>
      <c r="M80" s="1" t="s">
        <v>673</v>
      </c>
      <c r="N80" s="1">
        <v>77222</v>
      </c>
      <c r="O80" s="1">
        <v>10227</v>
      </c>
      <c r="P80" s="1" t="s">
        <v>58</v>
      </c>
      <c r="AA80" s="4"/>
      <c r="AF80" s="11">
        <f t="shared" si="3"/>
        <v>5.0000000000000001E-4</v>
      </c>
      <c r="AK80" s="1" t="s">
        <v>325</v>
      </c>
      <c r="AL80" s="8">
        <v>100</v>
      </c>
    </row>
    <row r="81" spans="9:32">
      <c r="I81" s="1" t="s">
        <v>674</v>
      </c>
      <c r="J81" s="1" t="s">
        <v>675</v>
      </c>
      <c r="K81" s="1" t="s">
        <v>676</v>
      </c>
      <c r="L81" s="1" t="s">
        <v>284</v>
      </c>
      <c r="M81" s="1" t="s">
        <v>677</v>
      </c>
      <c r="N81" s="1">
        <v>75208</v>
      </c>
      <c r="O81" s="1">
        <v>11088</v>
      </c>
      <c r="P81" s="1" t="s">
        <v>36</v>
      </c>
      <c r="AA81" s="4"/>
      <c r="AF81" s="11"/>
    </row>
    <row r="82" spans="9:32">
      <c r="I82" s="1" t="s">
        <v>678</v>
      </c>
      <c r="J82" s="1" t="s">
        <v>679</v>
      </c>
      <c r="K82" s="1" t="s">
        <v>680</v>
      </c>
      <c r="L82" s="1" t="s">
        <v>343</v>
      </c>
      <c r="M82" s="1" t="s">
        <v>343</v>
      </c>
      <c r="N82" s="1">
        <v>70240</v>
      </c>
      <c r="O82" s="1">
        <v>10375</v>
      </c>
      <c r="P82" s="1" t="s">
        <v>43</v>
      </c>
      <c r="AA82" s="4"/>
      <c r="AF82" s="11"/>
    </row>
    <row r="83" spans="9:32">
      <c r="I83" s="1" t="s">
        <v>681</v>
      </c>
      <c r="J83" s="1" t="s">
        <v>682</v>
      </c>
      <c r="K83" s="1" t="s">
        <v>683</v>
      </c>
      <c r="L83" s="1" t="s">
        <v>519</v>
      </c>
      <c r="M83" s="1" t="s">
        <v>684</v>
      </c>
      <c r="N83" s="1">
        <v>88443</v>
      </c>
      <c r="O83" s="1">
        <v>10766</v>
      </c>
      <c r="P83" s="1" t="s">
        <v>137</v>
      </c>
      <c r="AA83" s="4"/>
      <c r="AF83" s="11"/>
    </row>
    <row r="84" spans="9:32">
      <c r="I84" s="1" t="s">
        <v>685</v>
      </c>
      <c r="J84" s="1" t="s">
        <v>686</v>
      </c>
      <c r="K84" s="1" t="s">
        <v>687</v>
      </c>
      <c r="L84" s="1" t="s">
        <v>123</v>
      </c>
      <c r="M84" s="1" t="s">
        <v>123</v>
      </c>
      <c r="N84" s="1">
        <v>75320</v>
      </c>
      <c r="O84" s="1">
        <v>11479</v>
      </c>
      <c r="P84" s="1" t="s">
        <v>36</v>
      </c>
      <c r="AA84" s="4"/>
      <c r="AF84" s="11"/>
    </row>
    <row r="85" spans="9:32">
      <c r="I85" s="1" t="s">
        <v>688</v>
      </c>
      <c r="J85" s="1" t="s">
        <v>689</v>
      </c>
      <c r="K85" s="1" t="s">
        <v>690</v>
      </c>
      <c r="L85" s="1" t="s">
        <v>140</v>
      </c>
      <c r="M85" s="1" t="s">
        <v>691</v>
      </c>
      <c r="N85" s="1">
        <v>70233</v>
      </c>
      <c r="O85" s="1">
        <v>10197</v>
      </c>
      <c r="P85" s="1" t="s">
        <v>43</v>
      </c>
      <c r="AA85" s="4"/>
      <c r="AF85" s="11"/>
    </row>
    <row r="86" spans="9:32">
      <c r="I86" s="1" t="s">
        <v>692</v>
      </c>
      <c r="J86" s="1" t="s">
        <v>693</v>
      </c>
      <c r="K86" s="1" t="s">
        <v>694</v>
      </c>
      <c r="L86" s="1" t="s">
        <v>325</v>
      </c>
      <c r="M86" s="1" t="s">
        <v>695</v>
      </c>
      <c r="N86" s="1">
        <v>75276</v>
      </c>
      <c r="O86" s="1">
        <v>11215</v>
      </c>
      <c r="P86" s="1" t="s">
        <v>36</v>
      </c>
      <c r="AA86" s="4"/>
      <c r="AF86" s="11"/>
    </row>
    <row r="87" spans="9:32">
      <c r="I87" s="1" t="s">
        <v>696</v>
      </c>
      <c r="J87" s="1" t="s">
        <v>697</v>
      </c>
      <c r="K87" s="1" t="s">
        <v>698</v>
      </c>
      <c r="L87" s="1" t="s">
        <v>495</v>
      </c>
      <c r="M87" s="1" t="s">
        <v>699</v>
      </c>
      <c r="N87" s="1">
        <v>88392</v>
      </c>
      <c r="O87" s="1">
        <v>10685</v>
      </c>
      <c r="P87" s="1" t="s">
        <v>137</v>
      </c>
      <c r="AA87" s="4"/>
      <c r="AF87" s="11"/>
    </row>
    <row r="88" spans="9:32">
      <c r="I88" s="1" t="s">
        <v>700</v>
      </c>
      <c r="J88" s="1" t="s">
        <v>701</v>
      </c>
      <c r="K88" s="1" t="s">
        <v>702</v>
      </c>
      <c r="L88" s="1" t="s">
        <v>139</v>
      </c>
      <c r="M88" s="1" t="s">
        <v>139</v>
      </c>
      <c r="N88" s="1">
        <v>76250</v>
      </c>
      <c r="O88" s="1">
        <v>10391</v>
      </c>
      <c r="P88" s="1" t="s">
        <v>36</v>
      </c>
      <c r="AA88" s="4"/>
      <c r="AF88" s="11"/>
    </row>
    <row r="89" spans="9:32">
      <c r="I89" s="1" t="s">
        <v>703</v>
      </c>
      <c r="J89" s="1" t="s">
        <v>704</v>
      </c>
      <c r="K89" s="1" t="s">
        <v>705</v>
      </c>
      <c r="L89" s="1" t="s">
        <v>273</v>
      </c>
      <c r="M89" s="1" t="s">
        <v>706</v>
      </c>
      <c r="N89" s="1">
        <v>76234</v>
      </c>
      <c r="O89" s="1">
        <v>11282</v>
      </c>
      <c r="P89" s="1" t="s">
        <v>153</v>
      </c>
      <c r="AA89" s="4"/>
      <c r="AF89" s="11"/>
    </row>
    <row r="90" spans="9:32">
      <c r="I90" s="1" t="s">
        <v>707</v>
      </c>
      <c r="J90" s="1" t="s">
        <v>708</v>
      </c>
      <c r="K90" s="1" t="s">
        <v>709</v>
      </c>
      <c r="L90" s="1" t="s">
        <v>369</v>
      </c>
      <c r="M90" s="1" t="s">
        <v>369</v>
      </c>
      <c r="N90" s="1">
        <v>88340</v>
      </c>
      <c r="O90" s="1">
        <v>10405</v>
      </c>
      <c r="P90" s="1" t="s">
        <v>182</v>
      </c>
      <c r="AA90" s="4"/>
      <c r="AF90" s="11"/>
    </row>
    <row r="91" spans="9:32">
      <c r="I91" s="1" t="s">
        <v>710</v>
      </c>
      <c r="J91" s="1" t="s">
        <v>711</v>
      </c>
      <c r="K91" s="1" t="s">
        <v>712</v>
      </c>
      <c r="L91" s="1" t="s">
        <v>169</v>
      </c>
      <c r="M91" s="1" t="s">
        <v>713</v>
      </c>
      <c r="N91" s="1">
        <v>80205</v>
      </c>
      <c r="O91" s="1">
        <v>10588</v>
      </c>
      <c r="P91" s="1" t="s">
        <v>91</v>
      </c>
      <c r="AA91" s="4"/>
      <c r="AF91" s="11"/>
    </row>
    <row r="92" spans="9:32">
      <c r="I92" s="1" t="s">
        <v>714</v>
      </c>
      <c r="J92" s="1" t="s">
        <v>715</v>
      </c>
      <c r="K92" s="1" t="s">
        <v>716</v>
      </c>
      <c r="L92" s="1" t="s">
        <v>41</v>
      </c>
      <c r="M92" s="1" t="s">
        <v>717</v>
      </c>
      <c r="N92" s="1">
        <v>72277</v>
      </c>
      <c r="O92" s="1">
        <v>11061</v>
      </c>
      <c r="P92" s="1" t="s">
        <v>43</v>
      </c>
      <c r="AA92" s="4"/>
      <c r="AF92" s="11"/>
    </row>
    <row r="93" spans="9:32">
      <c r="I93" s="1" t="s">
        <v>718</v>
      </c>
      <c r="J93" s="1" t="s">
        <v>719</v>
      </c>
      <c r="K93" s="1" t="s">
        <v>720</v>
      </c>
      <c r="L93" s="1" t="s">
        <v>377</v>
      </c>
      <c r="M93" s="1" t="s">
        <v>377</v>
      </c>
      <c r="N93" s="1">
        <v>71240</v>
      </c>
      <c r="O93" s="1">
        <v>10847</v>
      </c>
      <c r="P93" s="1" t="s">
        <v>196</v>
      </c>
      <c r="AA93" s="4"/>
      <c r="AF93" s="11"/>
    </row>
    <row r="94" spans="9:32">
      <c r="I94" s="1" t="s">
        <v>721</v>
      </c>
      <c r="J94" s="1" t="s">
        <v>722</v>
      </c>
      <c r="K94" s="1" t="s">
        <v>723</v>
      </c>
      <c r="L94" s="1" t="s">
        <v>307</v>
      </c>
      <c r="M94" s="1" t="s">
        <v>724</v>
      </c>
      <c r="N94" s="1">
        <v>72225</v>
      </c>
      <c r="O94" s="1">
        <v>11177</v>
      </c>
      <c r="P94" s="1" t="s">
        <v>82</v>
      </c>
      <c r="AA94" s="4"/>
      <c r="AF94" s="11"/>
    </row>
    <row r="95" spans="9:32">
      <c r="I95" s="1" t="s">
        <v>725</v>
      </c>
      <c r="J95" s="1" t="s">
        <v>726</v>
      </c>
      <c r="K95" s="1" t="s">
        <v>727</v>
      </c>
      <c r="L95" s="1" t="s">
        <v>160</v>
      </c>
      <c r="M95" s="1" t="s">
        <v>728</v>
      </c>
      <c r="N95" s="1">
        <v>72245</v>
      </c>
      <c r="O95" s="1">
        <v>10448</v>
      </c>
      <c r="P95" s="1" t="s">
        <v>82</v>
      </c>
      <c r="AA95" s="4"/>
      <c r="AF95" s="11"/>
    </row>
    <row r="96" spans="9:32">
      <c r="I96" s="1" t="s">
        <v>729</v>
      </c>
      <c r="J96" s="1" t="s">
        <v>730</v>
      </c>
      <c r="K96" s="1" t="s">
        <v>731</v>
      </c>
      <c r="L96" s="1" t="s">
        <v>41</v>
      </c>
      <c r="M96" s="1" t="s">
        <v>732</v>
      </c>
      <c r="N96" s="1">
        <v>72281</v>
      </c>
      <c r="O96" s="1">
        <v>11061</v>
      </c>
      <c r="P96" s="1" t="s">
        <v>43</v>
      </c>
      <c r="AA96" s="4"/>
      <c r="AF96" s="11"/>
    </row>
    <row r="97" spans="9:32">
      <c r="I97" s="1" t="s">
        <v>733</v>
      </c>
      <c r="J97" s="1" t="s">
        <v>734</v>
      </c>
      <c r="K97" s="1" t="s">
        <v>735</v>
      </c>
      <c r="L97" s="1" t="s">
        <v>253</v>
      </c>
      <c r="M97" s="1" t="s">
        <v>736</v>
      </c>
      <c r="N97" s="1">
        <v>88368</v>
      </c>
      <c r="O97" s="1">
        <v>11606</v>
      </c>
      <c r="P97" s="1" t="s">
        <v>137</v>
      </c>
      <c r="AA97" s="4"/>
      <c r="AF97" s="11"/>
    </row>
    <row r="98" spans="9:32">
      <c r="I98" s="1" t="s">
        <v>737</v>
      </c>
      <c r="J98" s="1" t="s">
        <v>738</v>
      </c>
      <c r="K98" s="1" t="s">
        <v>739</v>
      </c>
      <c r="L98" s="1" t="s">
        <v>495</v>
      </c>
      <c r="M98" s="1" t="s">
        <v>740</v>
      </c>
      <c r="N98" s="1">
        <v>88395</v>
      </c>
      <c r="O98" s="1">
        <v>10685</v>
      </c>
      <c r="P98" s="1" t="s">
        <v>137</v>
      </c>
      <c r="AA98" s="4"/>
      <c r="AF98" s="11"/>
    </row>
    <row r="99" spans="9:32">
      <c r="I99" s="1" t="s">
        <v>741</v>
      </c>
      <c r="J99" s="1" t="s">
        <v>742</v>
      </c>
      <c r="K99" s="1" t="s">
        <v>743</v>
      </c>
      <c r="L99" s="1" t="s">
        <v>284</v>
      </c>
      <c r="M99" s="1" t="s">
        <v>744</v>
      </c>
      <c r="N99" s="1">
        <v>75216</v>
      </c>
      <c r="O99" s="1">
        <v>11088</v>
      </c>
      <c r="P99" s="1" t="s">
        <v>36</v>
      </c>
      <c r="AA99" s="4"/>
      <c r="AF99" s="11"/>
    </row>
    <row r="100" spans="9:32">
      <c r="I100" s="1" t="s">
        <v>745</v>
      </c>
      <c r="J100" s="1" t="s">
        <v>746</v>
      </c>
      <c r="K100" s="1" t="s">
        <v>747</v>
      </c>
      <c r="L100" s="1" t="s">
        <v>495</v>
      </c>
      <c r="M100" s="1" t="s">
        <v>748</v>
      </c>
      <c r="N100" s="1">
        <v>88394</v>
      </c>
      <c r="O100" s="1">
        <v>10685</v>
      </c>
      <c r="P100" s="1" t="s">
        <v>137</v>
      </c>
      <c r="AA100" s="4"/>
      <c r="AF100" s="11"/>
    </row>
    <row r="101" spans="9:32">
      <c r="I101" s="1" t="s">
        <v>749</v>
      </c>
      <c r="J101" s="1" t="s">
        <v>750</v>
      </c>
      <c r="K101" s="1" t="s">
        <v>751</v>
      </c>
      <c r="L101" s="1" t="s">
        <v>215</v>
      </c>
      <c r="M101" s="1" t="s">
        <v>215</v>
      </c>
      <c r="N101" s="1">
        <v>71210</v>
      </c>
      <c r="O101" s="1">
        <v>11550</v>
      </c>
      <c r="P101" s="1" t="s">
        <v>196</v>
      </c>
      <c r="AA101" s="4"/>
      <c r="AF101" s="11"/>
    </row>
    <row r="102" spans="9:32">
      <c r="I102" s="1" t="s">
        <v>752</v>
      </c>
      <c r="J102" s="1" t="s">
        <v>753</v>
      </c>
      <c r="K102" s="1" t="s">
        <v>754</v>
      </c>
      <c r="L102" s="1" t="s">
        <v>392</v>
      </c>
      <c r="M102" s="1" t="s">
        <v>392</v>
      </c>
      <c r="N102" s="1">
        <v>71380</v>
      </c>
      <c r="O102" s="1">
        <v>10863</v>
      </c>
      <c r="P102" s="1" t="s">
        <v>196</v>
      </c>
      <c r="AA102" s="4"/>
      <c r="AF102" s="11"/>
    </row>
    <row r="103" spans="9:32">
      <c r="I103" s="1" t="s">
        <v>755</v>
      </c>
      <c r="J103" s="1" t="s">
        <v>756</v>
      </c>
      <c r="K103" s="1" t="s">
        <v>757</v>
      </c>
      <c r="L103" s="1" t="s">
        <v>107</v>
      </c>
      <c r="M103" s="1" t="s">
        <v>758</v>
      </c>
      <c r="N103" s="1">
        <v>73208</v>
      </c>
      <c r="O103" s="1">
        <v>11452</v>
      </c>
      <c r="P103" s="1" t="s">
        <v>168</v>
      </c>
      <c r="AA103" s="4"/>
      <c r="AF103" s="11"/>
    </row>
    <row r="104" spans="9:32">
      <c r="I104" s="1" t="s">
        <v>759</v>
      </c>
      <c r="J104" s="1" t="s">
        <v>760</v>
      </c>
      <c r="K104" s="1" t="s">
        <v>761</v>
      </c>
      <c r="L104" s="1" t="s">
        <v>55</v>
      </c>
      <c r="M104" s="1" t="s">
        <v>762</v>
      </c>
      <c r="N104" s="1">
        <v>77208</v>
      </c>
      <c r="O104" s="1">
        <v>10049</v>
      </c>
      <c r="P104" s="1" t="s">
        <v>58</v>
      </c>
      <c r="AA104" s="4"/>
      <c r="AF104" s="11"/>
    </row>
    <row r="105" spans="9:32">
      <c r="I105" s="1" t="s">
        <v>763</v>
      </c>
      <c r="J105" s="1" t="s">
        <v>764</v>
      </c>
      <c r="K105" s="1" t="s">
        <v>765</v>
      </c>
      <c r="L105" s="1" t="s">
        <v>399</v>
      </c>
      <c r="M105" s="1" t="s">
        <v>399</v>
      </c>
      <c r="N105" s="1">
        <v>88420</v>
      </c>
      <c r="O105" s="1">
        <v>10421</v>
      </c>
      <c r="P105" s="1" t="s">
        <v>137</v>
      </c>
      <c r="AA105" s="4"/>
      <c r="AF105" s="11"/>
    </row>
    <row r="106" spans="9:32">
      <c r="I106" s="1" t="s">
        <v>766</v>
      </c>
      <c r="J106" s="1" t="s">
        <v>767</v>
      </c>
      <c r="K106" s="1" t="s">
        <v>768</v>
      </c>
      <c r="L106" s="1" t="s">
        <v>407</v>
      </c>
      <c r="M106" s="1" t="s">
        <v>407</v>
      </c>
      <c r="N106" s="1">
        <v>70101</v>
      </c>
      <c r="O106" s="1">
        <v>11487</v>
      </c>
      <c r="P106" s="1" t="s">
        <v>43</v>
      </c>
      <c r="AA106" s="4"/>
      <c r="AF106" s="11"/>
    </row>
    <row r="107" spans="9:32">
      <c r="I107" s="1" t="s">
        <v>769</v>
      </c>
      <c r="J107" s="1" t="s">
        <v>770</v>
      </c>
      <c r="K107" s="1" t="s">
        <v>771</v>
      </c>
      <c r="L107" s="1" t="s">
        <v>316</v>
      </c>
      <c r="M107" s="1" t="s">
        <v>772</v>
      </c>
      <c r="N107" s="1">
        <v>72215</v>
      </c>
      <c r="O107" s="1">
        <v>11185</v>
      </c>
      <c r="P107" s="1" t="s">
        <v>82</v>
      </c>
      <c r="AA107" s="4"/>
      <c r="AF107" s="11"/>
    </row>
    <row r="108" spans="9:32">
      <c r="I108" s="1" t="s">
        <v>773</v>
      </c>
      <c r="J108" s="1" t="s">
        <v>774</v>
      </c>
      <c r="K108" s="1" t="s">
        <v>775</v>
      </c>
      <c r="L108" s="1" t="s">
        <v>272</v>
      </c>
      <c r="M108" s="1" t="s">
        <v>776</v>
      </c>
      <c r="N108" s="1">
        <v>88224</v>
      </c>
      <c r="O108" s="1">
        <v>10570</v>
      </c>
      <c r="P108" s="1" t="s">
        <v>182</v>
      </c>
      <c r="AA108" s="4"/>
      <c r="AF108" s="11"/>
    </row>
    <row r="109" spans="9:32">
      <c r="I109" s="1" t="s">
        <v>777</v>
      </c>
      <c r="J109" s="1" t="s">
        <v>778</v>
      </c>
      <c r="K109" s="1" t="s">
        <v>779</v>
      </c>
      <c r="L109" s="1" t="s">
        <v>597</v>
      </c>
      <c r="M109" s="1" t="s">
        <v>780</v>
      </c>
      <c r="N109" s="1">
        <v>74264</v>
      </c>
      <c r="O109" s="1">
        <v>11045</v>
      </c>
      <c r="P109" s="1" t="s">
        <v>82</v>
      </c>
      <c r="AA109" s="4"/>
      <c r="AF109" s="11"/>
    </row>
    <row r="110" spans="9:32">
      <c r="I110" s="1" t="s">
        <v>781</v>
      </c>
      <c r="J110" s="1" t="s">
        <v>782</v>
      </c>
      <c r="K110" s="1" t="s">
        <v>783</v>
      </c>
      <c r="L110" s="1" t="s">
        <v>74</v>
      </c>
      <c r="M110" s="1" t="s">
        <v>784</v>
      </c>
      <c r="N110" s="1">
        <v>77241</v>
      </c>
      <c r="O110" s="1">
        <v>11428</v>
      </c>
      <c r="P110" s="1" t="s">
        <v>58</v>
      </c>
      <c r="AA110" s="4"/>
      <c r="AF110" s="11"/>
    </row>
    <row r="111" spans="9:32">
      <c r="I111" s="1" t="s">
        <v>785</v>
      </c>
      <c r="J111" s="1" t="s">
        <v>786</v>
      </c>
      <c r="K111" s="1" t="s">
        <v>787</v>
      </c>
      <c r="L111" s="1" t="s">
        <v>155</v>
      </c>
      <c r="M111" s="1" t="s">
        <v>788</v>
      </c>
      <c r="N111" s="1">
        <v>72264</v>
      </c>
      <c r="O111" s="1">
        <v>10219</v>
      </c>
      <c r="P111" s="1" t="s">
        <v>43</v>
      </c>
      <c r="AA111" s="4"/>
      <c r="AF111" s="11"/>
    </row>
    <row r="112" spans="9:32">
      <c r="I112" s="1" t="s">
        <v>789</v>
      </c>
      <c r="J112" s="1" t="s">
        <v>790</v>
      </c>
      <c r="K112" s="1" t="s">
        <v>791</v>
      </c>
      <c r="L112" s="1" t="s">
        <v>160</v>
      </c>
      <c r="M112" s="1" t="s">
        <v>160</v>
      </c>
      <c r="N112" s="1">
        <v>72240</v>
      </c>
      <c r="O112" s="1">
        <v>10448</v>
      </c>
      <c r="P112" s="1" t="s">
        <v>82</v>
      </c>
      <c r="AA112" s="4"/>
      <c r="AF112" s="11"/>
    </row>
    <row r="113" spans="9:32">
      <c r="I113" s="1" t="s">
        <v>792</v>
      </c>
      <c r="J113" s="1" t="s">
        <v>793</v>
      </c>
      <c r="L113" s="1" t="s">
        <v>422</v>
      </c>
      <c r="M113" s="1" t="s">
        <v>422</v>
      </c>
      <c r="N113" s="1">
        <v>75260</v>
      </c>
      <c r="O113" s="1">
        <v>11495</v>
      </c>
      <c r="P113" s="1" t="s">
        <v>36</v>
      </c>
      <c r="AA113" s="4"/>
      <c r="AF113" s="11"/>
    </row>
    <row r="114" spans="9:32">
      <c r="I114" s="1" t="s">
        <v>794</v>
      </c>
      <c r="J114" s="1" t="s">
        <v>795</v>
      </c>
      <c r="L114" s="1" t="s">
        <v>55</v>
      </c>
      <c r="M114" s="1" t="s">
        <v>796</v>
      </c>
      <c r="N114" s="1">
        <v>77204</v>
      </c>
      <c r="O114" s="1">
        <v>10049</v>
      </c>
      <c r="P114" s="1" t="s">
        <v>58</v>
      </c>
      <c r="AA114" s="4"/>
      <c r="AF114" s="11"/>
    </row>
    <row r="115" spans="9:32">
      <c r="I115" s="1" t="s">
        <v>797</v>
      </c>
      <c r="J115" s="1" t="s">
        <v>798</v>
      </c>
      <c r="L115" s="1" t="s">
        <v>155</v>
      </c>
      <c r="M115" s="1" t="s">
        <v>799</v>
      </c>
      <c r="N115" s="1">
        <v>72265</v>
      </c>
      <c r="O115" s="1">
        <v>10219</v>
      </c>
      <c r="P115" s="1" t="s">
        <v>43</v>
      </c>
      <c r="AA115" s="4"/>
      <c r="AF115" s="11"/>
    </row>
    <row r="116" spans="9:32">
      <c r="I116" s="1" t="s">
        <v>800</v>
      </c>
      <c r="J116" s="1" t="s">
        <v>801</v>
      </c>
      <c r="L116" s="1" t="s">
        <v>140</v>
      </c>
      <c r="M116" s="1" t="s">
        <v>802</v>
      </c>
      <c r="N116" s="1">
        <v>70235</v>
      </c>
      <c r="O116" s="1">
        <v>10197</v>
      </c>
      <c r="P116" s="1" t="s">
        <v>43</v>
      </c>
      <c r="AA116" s="4"/>
      <c r="AF116" s="11"/>
    </row>
    <row r="117" spans="9:32">
      <c r="I117" s="1" t="s">
        <v>803</v>
      </c>
      <c r="J117" s="1" t="s">
        <v>804</v>
      </c>
      <c r="L117" s="1" t="s">
        <v>41</v>
      </c>
      <c r="M117" s="1" t="s">
        <v>805</v>
      </c>
      <c r="N117" s="1">
        <v>72284</v>
      </c>
      <c r="O117" s="1">
        <v>11061</v>
      </c>
      <c r="P117" s="1" t="s">
        <v>43</v>
      </c>
      <c r="AA117" s="4"/>
      <c r="AF117" s="11"/>
    </row>
    <row r="118" spans="9:32">
      <c r="I118" s="1" t="s">
        <v>806</v>
      </c>
      <c r="J118" s="1" t="s">
        <v>807</v>
      </c>
      <c r="L118" s="1" t="s">
        <v>603</v>
      </c>
      <c r="M118" s="1" t="s">
        <v>808</v>
      </c>
      <c r="N118" s="1">
        <v>80246</v>
      </c>
      <c r="O118" s="1">
        <v>10308</v>
      </c>
      <c r="P118" s="1" t="s">
        <v>91</v>
      </c>
      <c r="AA118" s="4"/>
      <c r="AF118" s="11"/>
    </row>
    <row r="119" spans="9:32">
      <c r="I119" s="1" t="s">
        <v>809</v>
      </c>
      <c r="J119" s="1" t="s">
        <v>810</v>
      </c>
      <c r="L119" s="1" t="s">
        <v>129</v>
      </c>
      <c r="M119" s="1" t="s">
        <v>129</v>
      </c>
      <c r="N119" s="1">
        <v>71250</v>
      </c>
      <c r="O119" s="1">
        <v>10472</v>
      </c>
      <c r="P119" s="1" t="s">
        <v>43</v>
      </c>
      <c r="AA119" s="4"/>
      <c r="AF119" s="11"/>
    </row>
    <row r="120" spans="9:32">
      <c r="I120" s="1" t="s">
        <v>811</v>
      </c>
      <c r="J120" s="1" t="s">
        <v>812</v>
      </c>
      <c r="L120" s="1" t="s">
        <v>284</v>
      </c>
      <c r="M120" s="1" t="s">
        <v>813</v>
      </c>
      <c r="N120" s="1">
        <v>75211</v>
      </c>
      <c r="O120" s="1">
        <v>11088</v>
      </c>
      <c r="P120" s="1" t="s">
        <v>36</v>
      </c>
      <c r="AA120" s="4"/>
      <c r="AF120" s="11"/>
    </row>
    <row r="121" spans="9:32">
      <c r="I121" s="1" t="s">
        <v>814</v>
      </c>
      <c r="J121" s="1" t="s">
        <v>815</v>
      </c>
      <c r="L121" s="1" t="s">
        <v>436</v>
      </c>
      <c r="M121" s="1" t="s">
        <v>436</v>
      </c>
      <c r="N121" s="1">
        <v>75280</v>
      </c>
      <c r="O121" s="1">
        <v>10499</v>
      </c>
      <c r="P121" s="1" t="s">
        <v>36</v>
      </c>
      <c r="AA121" s="4"/>
      <c r="AF121" s="11"/>
    </row>
    <row r="122" spans="9:32">
      <c r="I122" s="1" t="s">
        <v>816</v>
      </c>
      <c r="J122" s="1" t="s">
        <v>817</v>
      </c>
      <c r="L122" s="1" t="s">
        <v>197</v>
      </c>
      <c r="M122" s="1" t="s">
        <v>818</v>
      </c>
      <c r="N122" s="1">
        <v>88324</v>
      </c>
      <c r="O122" s="1">
        <v>10626</v>
      </c>
      <c r="P122" s="1" t="s">
        <v>182</v>
      </c>
      <c r="AA122" s="4"/>
      <c r="AF122" s="11"/>
    </row>
    <row r="123" spans="9:32">
      <c r="I123" s="1" t="s">
        <v>819</v>
      </c>
      <c r="J123" s="1" t="s">
        <v>820</v>
      </c>
      <c r="L123" s="1" t="s">
        <v>236</v>
      </c>
      <c r="M123" s="1" t="s">
        <v>821</v>
      </c>
      <c r="N123" s="1">
        <v>74207</v>
      </c>
      <c r="O123" s="1">
        <v>11258</v>
      </c>
      <c r="P123" s="1" t="s">
        <v>36</v>
      </c>
      <c r="AA123" s="4"/>
      <c r="AF123" s="11"/>
    </row>
    <row r="124" spans="9:32">
      <c r="I124" s="1" t="s">
        <v>822</v>
      </c>
      <c r="J124" s="1" t="s">
        <v>823</v>
      </c>
      <c r="L124" s="1" t="s">
        <v>443</v>
      </c>
      <c r="M124" s="1" t="s">
        <v>443</v>
      </c>
      <c r="N124" s="1">
        <v>79280</v>
      </c>
      <c r="O124" s="1">
        <v>11509</v>
      </c>
      <c r="P124" s="1" t="s">
        <v>58</v>
      </c>
      <c r="AA124" s="4"/>
      <c r="AF124" s="11"/>
    </row>
    <row r="125" spans="9:32">
      <c r="I125" s="1" t="s">
        <v>824</v>
      </c>
      <c r="J125" s="1" t="s">
        <v>825</v>
      </c>
      <c r="L125" s="1" t="s">
        <v>272</v>
      </c>
      <c r="M125" s="1" t="s">
        <v>826</v>
      </c>
      <c r="N125" s="1">
        <v>88226</v>
      </c>
      <c r="O125" s="1">
        <v>10570</v>
      </c>
      <c r="P125" s="1" t="s">
        <v>182</v>
      </c>
      <c r="AA125" s="4"/>
      <c r="AF125" s="11"/>
    </row>
    <row r="126" spans="9:32">
      <c r="I126" s="1" t="s">
        <v>827</v>
      </c>
      <c r="J126" s="1" t="s">
        <v>828</v>
      </c>
      <c r="L126" s="1" t="s">
        <v>603</v>
      </c>
      <c r="M126" s="1" t="s">
        <v>829</v>
      </c>
      <c r="N126" s="1">
        <v>80244</v>
      </c>
      <c r="O126" s="1">
        <v>10308</v>
      </c>
      <c r="P126" s="1" t="s">
        <v>91</v>
      </c>
      <c r="AA126" s="4"/>
      <c r="AF126" s="11"/>
    </row>
    <row r="127" spans="9:32">
      <c r="I127" s="1" t="s">
        <v>830</v>
      </c>
      <c r="J127" s="1" t="s">
        <v>831</v>
      </c>
      <c r="L127" s="1" t="s">
        <v>154</v>
      </c>
      <c r="M127" s="1" t="s">
        <v>154</v>
      </c>
      <c r="N127" s="1">
        <v>88400</v>
      </c>
      <c r="O127" s="1">
        <v>10529</v>
      </c>
      <c r="P127" s="1" t="s">
        <v>137</v>
      </c>
      <c r="AA127" s="4"/>
      <c r="AF127" s="11"/>
    </row>
    <row r="128" spans="9:32">
      <c r="I128" s="1" t="s">
        <v>832</v>
      </c>
      <c r="J128" s="1" t="s">
        <v>833</v>
      </c>
      <c r="L128" s="1" t="s">
        <v>170</v>
      </c>
      <c r="M128" s="1" t="s">
        <v>834</v>
      </c>
      <c r="N128" s="1">
        <v>77249</v>
      </c>
      <c r="O128" s="1">
        <v>11240</v>
      </c>
      <c r="P128" s="1" t="s">
        <v>58</v>
      </c>
      <c r="AA128" s="4"/>
      <c r="AF128" s="11"/>
    </row>
    <row r="129" spans="9:32">
      <c r="I129" s="1" t="s">
        <v>835</v>
      </c>
      <c r="J129" s="1" t="s">
        <v>836</v>
      </c>
      <c r="L129" s="1" t="s">
        <v>483</v>
      </c>
      <c r="M129" s="1" t="s">
        <v>837</v>
      </c>
      <c r="N129" s="1">
        <v>74253</v>
      </c>
      <c r="O129" s="1">
        <v>10634</v>
      </c>
      <c r="P129" s="1" t="s">
        <v>82</v>
      </c>
      <c r="AA129" s="4"/>
      <c r="AF129" s="11"/>
    </row>
    <row r="130" spans="9:32">
      <c r="I130" s="1" t="s">
        <v>838</v>
      </c>
      <c r="J130" s="1" t="s">
        <v>839</v>
      </c>
      <c r="L130" s="1" t="s">
        <v>223</v>
      </c>
      <c r="M130" s="1" t="s">
        <v>840</v>
      </c>
      <c r="N130" s="1">
        <v>76276</v>
      </c>
      <c r="O130" s="1">
        <v>11533</v>
      </c>
      <c r="P130" s="1" t="s">
        <v>153</v>
      </c>
      <c r="AA130" s="4"/>
      <c r="AF130" s="11"/>
    </row>
    <row r="131" spans="9:32">
      <c r="I131" s="1" t="s">
        <v>841</v>
      </c>
      <c r="J131" s="1" t="s">
        <v>842</v>
      </c>
      <c r="L131" s="1" t="s">
        <v>307</v>
      </c>
      <c r="M131" s="1" t="s">
        <v>843</v>
      </c>
      <c r="N131" s="1">
        <v>72226</v>
      </c>
      <c r="O131" s="1">
        <v>11177</v>
      </c>
      <c r="P131" s="1" t="s">
        <v>82</v>
      </c>
      <c r="AA131" s="4"/>
      <c r="AF131" s="11"/>
    </row>
    <row r="132" spans="9:32">
      <c r="I132" s="1" t="s">
        <v>844</v>
      </c>
      <c r="J132" s="1" t="s">
        <v>845</v>
      </c>
      <c r="L132" s="1" t="s">
        <v>160</v>
      </c>
      <c r="M132" s="1" t="s">
        <v>846</v>
      </c>
      <c r="N132" s="1">
        <v>72244</v>
      </c>
      <c r="O132" s="1">
        <v>10448</v>
      </c>
      <c r="P132" s="1" t="s">
        <v>82</v>
      </c>
      <c r="AA132" s="4"/>
      <c r="AF132" s="11"/>
    </row>
    <row r="133" spans="9:32">
      <c r="I133" s="1" t="s">
        <v>847</v>
      </c>
      <c r="J133" s="1" t="s">
        <v>848</v>
      </c>
      <c r="L133" s="1" t="s">
        <v>443</v>
      </c>
      <c r="M133" s="1" t="s">
        <v>849</v>
      </c>
      <c r="N133" s="1">
        <v>79284</v>
      </c>
      <c r="O133" s="1">
        <v>11509</v>
      </c>
      <c r="P133" s="1" t="s">
        <v>58</v>
      </c>
      <c r="AA133" s="4"/>
      <c r="AF133" s="11"/>
    </row>
    <row r="134" spans="9:32">
      <c r="I134" s="1" t="s">
        <v>850</v>
      </c>
      <c r="J134" s="1" t="s">
        <v>851</v>
      </c>
      <c r="L134" s="1" t="s">
        <v>458</v>
      </c>
      <c r="M134" s="1" t="s">
        <v>458</v>
      </c>
      <c r="N134" s="1">
        <v>71260</v>
      </c>
      <c r="O134" s="1">
        <v>10545</v>
      </c>
      <c r="P134" s="1" t="s">
        <v>43</v>
      </c>
      <c r="AA134" s="4"/>
      <c r="AF134" s="11"/>
    </row>
    <row r="135" spans="9:32">
      <c r="I135" s="1" t="s">
        <v>852</v>
      </c>
      <c r="J135" s="1" t="s">
        <v>853</v>
      </c>
      <c r="L135" s="1" t="s">
        <v>94</v>
      </c>
      <c r="M135" s="1" t="s">
        <v>854</v>
      </c>
      <c r="N135" s="1">
        <v>77253</v>
      </c>
      <c r="O135" s="1">
        <v>11436</v>
      </c>
      <c r="P135" s="1" t="s">
        <v>58</v>
      </c>
      <c r="AA135" s="4"/>
      <c r="AF135" s="11"/>
    </row>
    <row r="136" spans="9:32">
      <c r="I136" s="1" t="s">
        <v>855</v>
      </c>
      <c r="J136" s="1" t="s">
        <v>856</v>
      </c>
      <c r="L136" s="1" t="s">
        <v>188</v>
      </c>
      <c r="M136" s="1" t="s">
        <v>857</v>
      </c>
      <c r="N136" s="1">
        <v>88203</v>
      </c>
      <c r="O136" s="1">
        <v>11410</v>
      </c>
      <c r="P136" s="1" t="s">
        <v>137</v>
      </c>
      <c r="AA136" s="4"/>
      <c r="AF136" s="11"/>
    </row>
    <row r="137" spans="9:32">
      <c r="I137" s="1" t="s">
        <v>858</v>
      </c>
      <c r="J137" s="1" t="s">
        <v>859</v>
      </c>
      <c r="L137" s="1" t="s">
        <v>55</v>
      </c>
      <c r="M137" s="1" t="s">
        <v>860</v>
      </c>
      <c r="N137" s="1">
        <v>77206</v>
      </c>
      <c r="O137" s="1">
        <v>10049</v>
      </c>
      <c r="P137" s="1" t="s">
        <v>58</v>
      </c>
      <c r="AA137" s="4"/>
      <c r="AF137" s="11"/>
    </row>
    <row r="138" spans="9:32">
      <c r="I138" s="1" t="s">
        <v>861</v>
      </c>
      <c r="J138" s="1" t="s">
        <v>862</v>
      </c>
      <c r="L138" s="1" t="s">
        <v>463</v>
      </c>
      <c r="M138" s="1" t="s">
        <v>463</v>
      </c>
      <c r="N138" s="1">
        <v>80320</v>
      </c>
      <c r="O138" s="1">
        <v>11517</v>
      </c>
      <c r="P138" s="1" t="s">
        <v>91</v>
      </c>
      <c r="AA138" s="4"/>
      <c r="AF138" s="11"/>
    </row>
    <row r="139" spans="9:32">
      <c r="I139" s="1" t="s">
        <v>863</v>
      </c>
      <c r="J139" s="1" t="s">
        <v>864</v>
      </c>
      <c r="L139" s="1" t="s">
        <v>129</v>
      </c>
      <c r="M139" s="1" t="s">
        <v>865</v>
      </c>
      <c r="N139" s="1">
        <v>71254</v>
      </c>
      <c r="O139" s="1">
        <v>10472</v>
      </c>
      <c r="P139" s="1" t="s">
        <v>43</v>
      </c>
      <c r="AA139" s="4"/>
      <c r="AF139" s="11"/>
    </row>
    <row r="140" spans="9:32">
      <c r="I140" s="1" t="s">
        <v>866</v>
      </c>
      <c r="J140" s="1" t="s">
        <v>867</v>
      </c>
      <c r="L140" s="1" t="s">
        <v>284</v>
      </c>
      <c r="M140" s="1" t="s">
        <v>868</v>
      </c>
      <c r="N140" s="1">
        <v>75213</v>
      </c>
      <c r="O140" s="1">
        <v>11088</v>
      </c>
      <c r="P140" s="1" t="s">
        <v>36</v>
      </c>
      <c r="AA140" s="4"/>
      <c r="AF140" s="11"/>
    </row>
    <row r="141" spans="9:32">
      <c r="I141" s="1" t="s">
        <v>869</v>
      </c>
      <c r="J141" s="1" t="s">
        <v>870</v>
      </c>
      <c r="L141" s="1" t="s">
        <v>169</v>
      </c>
      <c r="M141" s="1" t="s">
        <v>871</v>
      </c>
      <c r="N141" s="1">
        <v>80204</v>
      </c>
      <c r="O141" s="1">
        <v>10588</v>
      </c>
      <c r="P141" s="1" t="s">
        <v>91</v>
      </c>
      <c r="AA141" s="4"/>
      <c r="AF141" s="11"/>
    </row>
    <row r="142" spans="9:32">
      <c r="I142" s="1" t="s">
        <v>872</v>
      </c>
      <c r="J142" s="1" t="s">
        <v>873</v>
      </c>
      <c r="L142" s="1" t="s">
        <v>169</v>
      </c>
      <c r="M142" s="1" t="s">
        <v>169</v>
      </c>
      <c r="N142" s="1">
        <v>80101</v>
      </c>
      <c r="O142" s="1">
        <v>10588</v>
      </c>
      <c r="P142" s="1" t="s">
        <v>91</v>
      </c>
      <c r="AA142" s="4"/>
      <c r="AF142" s="11"/>
    </row>
    <row r="143" spans="9:32">
      <c r="I143" s="1" t="s">
        <v>874</v>
      </c>
      <c r="J143" s="1" t="s">
        <v>875</v>
      </c>
      <c r="L143" s="1" t="s">
        <v>183</v>
      </c>
      <c r="M143" s="1" t="s">
        <v>183</v>
      </c>
      <c r="N143" s="1">
        <v>75300</v>
      </c>
      <c r="O143" s="1">
        <v>10600</v>
      </c>
      <c r="P143" s="1" t="s">
        <v>36</v>
      </c>
      <c r="AA143" s="4"/>
      <c r="AF143" s="11"/>
    </row>
    <row r="144" spans="9:32">
      <c r="I144" s="1" t="s">
        <v>876</v>
      </c>
      <c r="J144" s="1" t="s">
        <v>877</v>
      </c>
      <c r="L144" s="1" t="s">
        <v>123</v>
      </c>
      <c r="M144" s="1" t="s">
        <v>878</v>
      </c>
      <c r="N144" s="1">
        <v>75327</v>
      </c>
      <c r="O144" s="1">
        <v>11479</v>
      </c>
      <c r="P144" s="1" t="s">
        <v>36</v>
      </c>
      <c r="AA144" s="4"/>
      <c r="AF144" s="11"/>
    </row>
    <row r="145" spans="9:32">
      <c r="I145" s="1" t="s">
        <v>879</v>
      </c>
      <c r="J145" s="1" t="s">
        <v>880</v>
      </c>
      <c r="L145" s="1" t="s">
        <v>169</v>
      </c>
      <c r="M145" s="1" t="s">
        <v>881</v>
      </c>
      <c r="N145" s="1">
        <v>80203</v>
      </c>
      <c r="O145" s="1">
        <v>10588</v>
      </c>
      <c r="P145" s="1" t="s">
        <v>91</v>
      </c>
      <c r="AA145" s="4"/>
      <c r="AF145" s="11"/>
    </row>
    <row r="146" spans="9:32">
      <c r="I146" s="1" t="s">
        <v>882</v>
      </c>
      <c r="J146" s="1" t="s">
        <v>883</v>
      </c>
      <c r="L146" s="1" t="s">
        <v>542</v>
      </c>
      <c r="M146" s="1" t="s">
        <v>884</v>
      </c>
      <c r="N146" s="1">
        <v>79267</v>
      </c>
      <c r="O146" s="1">
        <v>11541</v>
      </c>
      <c r="P146" s="1" t="s">
        <v>58</v>
      </c>
      <c r="AA146" s="4"/>
      <c r="AF146" s="11"/>
    </row>
    <row r="147" spans="9:32">
      <c r="I147" s="1" t="s">
        <v>885</v>
      </c>
      <c r="J147" s="1" t="s">
        <v>886</v>
      </c>
      <c r="L147" s="1" t="s">
        <v>284</v>
      </c>
      <c r="M147" s="1" t="s">
        <v>887</v>
      </c>
      <c r="N147" s="1">
        <v>75214</v>
      </c>
      <c r="O147" s="1">
        <v>11088</v>
      </c>
      <c r="P147" s="1" t="s">
        <v>36</v>
      </c>
      <c r="AA147" s="4"/>
      <c r="AF147" s="11"/>
    </row>
    <row r="148" spans="9:32">
      <c r="I148" s="1" t="s">
        <v>888</v>
      </c>
      <c r="J148" s="1" t="s">
        <v>889</v>
      </c>
      <c r="L148" s="1" t="s">
        <v>197</v>
      </c>
      <c r="M148" s="1" t="s">
        <v>197</v>
      </c>
      <c r="N148" s="1">
        <v>88320</v>
      </c>
      <c r="O148" s="1">
        <v>10626</v>
      </c>
      <c r="P148" s="1" t="s">
        <v>182</v>
      </c>
      <c r="AA148" s="4"/>
      <c r="AF148" s="11"/>
    </row>
    <row r="149" spans="9:32">
      <c r="I149" s="1" t="s">
        <v>890</v>
      </c>
      <c r="J149" s="1" t="s">
        <v>891</v>
      </c>
      <c r="L149" s="1" t="s">
        <v>272</v>
      </c>
      <c r="M149" s="1" t="s">
        <v>892</v>
      </c>
      <c r="N149" s="1">
        <v>88223</v>
      </c>
      <c r="O149" s="1">
        <v>10570</v>
      </c>
      <c r="P149" s="1" t="s">
        <v>182</v>
      </c>
      <c r="AA149" s="4"/>
      <c r="AF149" s="11"/>
    </row>
    <row r="150" spans="9:32">
      <c r="I150" s="1" t="s">
        <v>893</v>
      </c>
      <c r="J150" s="1" t="s">
        <v>894</v>
      </c>
      <c r="L150" s="1" t="s">
        <v>483</v>
      </c>
      <c r="M150" s="1" t="s">
        <v>483</v>
      </c>
      <c r="N150" s="1">
        <v>74250</v>
      </c>
      <c r="O150" s="1">
        <v>10634</v>
      </c>
      <c r="P150" s="1" t="s">
        <v>82</v>
      </c>
      <c r="AA150" s="4"/>
      <c r="AF150" s="11"/>
    </row>
    <row r="151" spans="9:32">
      <c r="I151" s="1" t="s">
        <v>895</v>
      </c>
      <c r="J151" s="1" t="s">
        <v>896</v>
      </c>
      <c r="L151" s="1" t="s">
        <v>635</v>
      </c>
      <c r="M151" s="1" t="s">
        <v>897</v>
      </c>
      <c r="N151" s="1">
        <v>77235</v>
      </c>
      <c r="O151" s="1">
        <v>11118</v>
      </c>
      <c r="P151" s="1" t="s">
        <v>58</v>
      </c>
      <c r="AA151" s="4"/>
      <c r="AF151" s="11"/>
    </row>
    <row r="152" spans="9:32">
      <c r="I152" s="1" t="s">
        <v>898</v>
      </c>
      <c r="J152" s="1" t="s">
        <v>899</v>
      </c>
      <c r="L152" s="1" t="s">
        <v>123</v>
      </c>
      <c r="M152" s="1" t="s">
        <v>900</v>
      </c>
      <c r="N152" s="1">
        <v>75326</v>
      </c>
      <c r="O152" s="1">
        <v>11479</v>
      </c>
      <c r="P152" s="1" t="s">
        <v>36</v>
      </c>
      <c r="AA152" s="4"/>
      <c r="AF152" s="11"/>
    </row>
    <row r="153" spans="9:32">
      <c r="I153" s="1" t="s">
        <v>901</v>
      </c>
      <c r="J153" s="1" t="s">
        <v>902</v>
      </c>
      <c r="L153" s="1" t="s">
        <v>223</v>
      </c>
      <c r="M153" s="1" t="s">
        <v>903</v>
      </c>
      <c r="N153" s="1">
        <v>76271</v>
      </c>
      <c r="O153" s="1">
        <v>11533</v>
      </c>
      <c r="P153" s="1" t="s">
        <v>153</v>
      </c>
      <c r="AA153" s="4"/>
      <c r="AF153" s="11"/>
    </row>
    <row r="154" spans="9:32">
      <c r="I154" s="1" t="s">
        <v>904</v>
      </c>
      <c r="J154" s="1" t="s">
        <v>905</v>
      </c>
      <c r="L154" s="1" t="s">
        <v>145</v>
      </c>
      <c r="M154" s="1" t="s">
        <v>906</v>
      </c>
      <c r="N154" s="1">
        <v>88266</v>
      </c>
      <c r="O154" s="1">
        <v>10260</v>
      </c>
      <c r="P154" s="1" t="s">
        <v>137</v>
      </c>
      <c r="AA154" s="4"/>
      <c r="AF154" s="11"/>
    </row>
    <row r="155" spans="9:32">
      <c r="I155" s="1" t="s">
        <v>907</v>
      </c>
      <c r="J155" s="1" t="s">
        <v>908</v>
      </c>
      <c r="L155" s="1" t="s">
        <v>41</v>
      </c>
      <c r="M155" s="1" t="s">
        <v>909</v>
      </c>
      <c r="N155" s="1">
        <v>72282</v>
      </c>
      <c r="O155" s="1">
        <v>11061</v>
      </c>
      <c r="P155" s="1" t="s">
        <v>43</v>
      </c>
      <c r="AA155" s="4"/>
      <c r="AF155" s="11"/>
    </row>
    <row r="156" spans="9:32">
      <c r="I156" s="1" t="s">
        <v>910</v>
      </c>
      <c r="J156" s="1" t="s">
        <v>911</v>
      </c>
      <c r="L156" s="1" t="s">
        <v>603</v>
      </c>
      <c r="M156" s="1" t="s">
        <v>912</v>
      </c>
      <c r="N156" s="1">
        <v>80243</v>
      </c>
      <c r="O156" s="1">
        <v>10308</v>
      </c>
      <c r="P156" s="1" t="s">
        <v>91</v>
      </c>
      <c r="AA156" s="4"/>
      <c r="AF156" s="11"/>
    </row>
    <row r="157" spans="9:32">
      <c r="I157" s="1" t="s">
        <v>913</v>
      </c>
      <c r="J157" s="1" t="s">
        <v>914</v>
      </c>
      <c r="L157" s="1" t="s">
        <v>123</v>
      </c>
      <c r="M157" s="1" t="s">
        <v>915</v>
      </c>
      <c r="N157" s="1">
        <v>75329</v>
      </c>
      <c r="O157" s="1">
        <v>11479</v>
      </c>
      <c r="P157" s="1" t="s">
        <v>36</v>
      </c>
      <c r="AA157" s="4"/>
      <c r="AF157" s="11"/>
    </row>
    <row r="158" spans="9:32">
      <c r="I158" s="1" t="s">
        <v>916</v>
      </c>
      <c r="J158" s="1" t="s">
        <v>917</v>
      </c>
      <c r="L158" s="1" t="s">
        <v>188</v>
      </c>
      <c r="M158" s="1" t="s">
        <v>188</v>
      </c>
      <c r="N158" s="1">
        <v>88000</v>
      </c>
      <c r="O158" s="1">
        <v>11410</v>
      </c>
      <c r="P158" s="1" t="s">
        <v>137</v>
      </c>
      <c r="AA158" s="4"/>
      <c r="AF158" s="11"/>
    </row>
    <row r="159" spans="9:32">
      <c r="I159" s="1" t="s">
        <v>918</v>
      </c>
      <c r="J159" s="1" t="s">
        <v>919</v>
      </c>
      <c r="L159" s="1" t="s">
        <v>284</v>
      </c>
      <c r="M159" s="1" t="s">
        <v>920</v>
      </c>
      <c r="N159" s="1">
        <v>75212</v>
      </c>
      <c r="O159" s="1">
        <v>11088</v>
      </c>
      <c r="P159" s="1" t="s">
        <v>36</v>
      </c>
      <c r="AA159" s="4"/>
      <c r="AF159" s="11"/>
    </row>
    <row r="160" spans="9:32">
      <c r="I160" s="1" t="s">
        <v>921</v>
      </c>
      <c r="J160" s="1" t="s">
        <v>922</v>
      </c>
      <c r="L160" s="1" t="s">
        <v>107</v>
      </c>
      <c r="M160" s="1" t="s">
        <v>923</v>
      </c>
      <c r="N160" s="1">
        <v>73206</v>
      </c>
      <c r="O160" s="1">
        <v>11452</v>
      </c>
      <c r="P160" s="1" t="s">
        <v>168</v>
      </c>
      <c r="AA160" s="4"/>
      <c r="AF160" s="11"/>
    </row>
    <row r="161" spans="9:32">
      <c r="I161" s="1" t="s">
        <v>924</v>
      </c>
      <c r="J161" s="1" t="s">
        <v>925</v>
      </c>
      <c r="L161" s="1" t="s">
        <v>316</v>
      </c>
      <c r="M161" s="1" t="s">
        <v>926</v>
      </c>
      <c r="N161" s="1">
        <v>72212</v>
      </c>
      <c r="O161" s="1">
        <v>11185</v>
      </c>
      <c r="P161" s="1" t="s">
        <v>82</v>
      </c>
      <c r="AA161" s="4"/>
      <c r="AF161" s="11"/>
    </row>
    <row r="162" spans="9:32">
      <c r="I162" s="1" t="s">
        <v>927</v>
      </c>
      <c r="J162" s="1" t="s">
        <v>928</v>
      </c>
      <c r="L162" s="1" t="s">
        <v>495</v>
      </c>
      <c r="M162" s="1" t="s">
        <v>495</v>
      </c>
      <c r="N162" s="1">
        <v>88390</v>
      </c>
      <c r="O162" s="1">
        <v>10685</v>
      </c>
      <c r="P162" s="1" t="s">
        <v>137</v>
      </c>
      <c r="AA162" s="4"/>
      <c r="AF162" s="11"/>
    </row>
    <row r="163" spans="9:32">
      <c r="I163" s="1" t="s">
        <v>929</v>
      </c>
      <c r="J163" s="1" t="s">
        <v>930</v>
      </c>
      <c r="L163" s="1" t="s">
        <v>392</v>
      </c>
      <c r="M163" s="1" t="s">
        <v>931</v>
      </c>
      <c r="N163" s="1">
        <v>71383</v>
      </c>
      <c r="O163" s="1">
        <v>10863</v>
      </c>
      <c r="P163" s="1" t="s">
        <v>196</v>
      </c>
      <c r="AA163" s="4"/>
      <c r="AF163" s="11"/>
    </row>
    <row r="164" spans="9:32">
      <c r="I164" s="1" t="s">
        <v>932</v>
      </c>
      <c r="J164" s="1" t="s">
        <v>933</v>
      </c>
      <c r="L164" s="1" t="s">
        <v>41</v>
      </c>
      <c r="M164" s="1" t="s">
        <v>934</v>
      </c>
      <c r="N164" s="1">
        <v>72276</v>
      </c>
      <c r="O164" s="1">
        <v>11061</v>
      </c>
      <c r="P164" s="1" t="s">
        <v>43</v>
      </c>
      <c r="AA164" s="4"/>
      <c r="AF164" s="11"/>
    </row>
    <row r="165" spans="9:32">
      <c r="I165" s="1" t="s">
        <v>935</v>
      </c>
      <c r="J165" s="1" t="s">
        <v>936</v>
      </c>
      <c r="L165" s="1" t="s">
        <v>483</v>
      </c>
      <c r="M165" s="1" t="s">
        <v>937</v>
      </c>
      <c r="N165" s="1">
        <v>74254</v>
      </c>
      <c r="O165" s="1">
        <v>10634</v>
      </c>
      <c r="P165" s="1" t="s">
        <v>82</v>
      </c>
      <c r="AA165" s="4"/>
      <c r="AF165" s="11"/>
    </row>
    <row r="166" spans="9:32">
      <c r="I166" s="1" t="s">
        <v>938</v>
      </c>
      <c r="J166" s="1" t="s">
        <v>939</v>
      </c>
      <c r="L166" s="1" t="s">
        <v>357</v>
      </c>
      <c r="M166" s="1" t="s">
        <v>357</v>
      </c>
      <c r="N166" s="1">
        <v>72290</v>
      </c>
      <c r="O166" s="1">
        <v>10774</v>
      </c>
      <c r="P166" s="1" t="s">
        <v>43</v>
      </c>
      <c r="AA166" s="4"/>
      <c r="AF166" s="11"/>
    </row>
    <row r="167" spans="9:32">
      <c r="I167" s="1" t="s">
        <v>940</v>
      </c>
      <c r="J167" s="1" t="s">
        <v>941</v>
      </c>
      <c r="L167" s="1" t="s">
        <v>285</v>
      </c>
      <c r="M167" s="1" t="s">
        <v>942</v>
      </c>
      <c r="N167" s="1">
        <v>70225</v>
      </c>
      <c r="O167" s="1">
        <v>10294</v>
      </c>
      <c r="P167" s="1" t="s">
        <v>43</v>
      </c>
      <c r="AA167" s="4"/>
      <c r="AF167" s="11"/>
    </row>
    <row r="168" spans="9:32">
      <c r="I168" s="1" t="s">
        <v>943</v>
      </c>
      <c r="J168" s="1" t="s">
        <v>944</v>
      </c>
      <c r="L168" s="1" t="s">
        <v>505</v>
      </c>
      <c r="M168" s="1" t="s">
        <v>505</v>
      </c>
      <c r="N168" s="1">
        <v>76290</v>
      </c>
      <c r="O168" s="1">
        <v>11525</v>
      </c>
      <c r="P168" s="1" t="s">
        <v>153</v>
      </c>
      <c r="AA168" s="4"/>
      <c r="AF168" s="11"/>
    </row>
    <row r="169" spans="9:32">
      <c r="I169" s="1" t="s">
        <v>945</v>
      </c>
      <c r="J169" s="1" t="s">
        <v>946</v>
      </c>
      <c r="L169" s="1" t="s">
        <v>418</v>
      </c>
      <c r="M169" s="1" t="s">
        <v>418</v>
      </c>
      <c r="N169" s="1">
        <v>71340</v>
      </c>
      <c r="O169" s="1">
        <v>10715</v>
      </c>
      <c r="P169" s="1" t="s">
        <v>82</v>
      </c>
      <c r="AA169" s="4"/>
      <c r="AF169" s="11"/>
    </row>
    <row r="170" spans="9:32">
      <c r="I170" s="1" t="s">
        <v>947</v>
      </c>
      <c r="J170" s="1" t="s">
        <v>948</v>
      </c>
      <c r="L170" s="1" t="s">
        <v>123</v>
      </c>
      <c r="M170" s="1" t="s">
        <v>949</v>
      </c>
      <c r="N170" s="1">
        <v>75323</v>
      </c>
      <c r="O170" s="1">
        <v>11479</v>
      </c>
      <c r="P170" s="1" t="s">
        <v>36</v>
      </c>
      <c r="AA170" s="4"/>
      <c r="AF170" s="11"/>
    </row>
    <row r="171" spans="9:32">
      <c r="I171" s="1" t="s">
        <v>950</v>
      </c>
      <c r="J171" s="1" t="s">
        <v>951</v>
      </c>
      <c r="L171" s="1" t="s">
        <v>223</v>
      </c>
      <c r="M171" s="1" t="s">
        <v>223</v>
      </c>
      <c r="N171" s="1">
        <v>76270</v>
      </c>
      <c r="O171" s="1">
        <v>11533</v>
      </c>
      <c r="P171" s="1" t="s">
        <v>153</v>
      </c>
      <c r="AA171" s="4"/>
      <c r="AF171" s="11"/>
    </row>
    <row r="172" spans="9:32">
      <c r="I172" s="1" t="s">
        <v>952</v>
      </c>
      <c r="J172" s="1" t="s">
        <v>953</v>
      </c>
      <c r="L172" s="1" t="s">
        <v>169</v>
      </c>
      <c r="M172" s="1" t="s">
        <v>954</v>
      </c>
      <c r="N172" s="1">
        <v>80206</v>
      </c>
      <c r="O172" s="1">
        <v>10588</v>
      </c>
      <c r="P172" s="1" t="s">
        <v>91</v>
      </c>
      <c r="AA172" s="4"/>
      <c r="AF172" s="11"/>
    </row>
    <row r="173" spans="9:32">
      <c r="I173" s="1" t="s">
        <v>955</v>
      </c>
      <c r="J173" s="1" t="s">
        <v>956</v>
      </c>
      <c r="L173" s="1" t="s">
        <v>92</v>
      </c>
      <c r="M173" s="1" t="s">
        <v>957</v>
      </c>
      <c r="N173" s="1">
        <v>77228</v>
      </c>
      <c r="O173" s="1">
        <v>10227</v>
      </c>
      <c r="P173" s="1" t="s">
        <v>58</v>
      </c>
      <c r="AA173" s="4"/>
      <c r="AF173" s="11"/>
    </row>
    <row r="174" spans="9:32">
      <c r="I174" s="1" t="s">
        <v>958</v>
      </c>
      <c r="J174" s="1" t="s">
        <v>959</v>
      </c>
      <c r="L174" s="1" t="s">
        <v>399</v>
      </c>
      <c r="M174" s="1" t="s">
        <v>960</v>
      </c>
      <c r="N174" s="1">
        <v>88423</v>
      </c>
      <c r="O174" s="1">
        <v>10421</v>
      </c>
      <c r="P174" s="1" t="s">
        <v>137</v>
      </c>
      <c r="AA174" s="4"/>
      <c r="AF174" s="11"/>
    </row>
    <row r="175" spans="9:32">
      <c r="I175" s="1" t="s">
        <v>961</v>
      </c>
      <c r="J175" s="1" t="s">
        <v>962</v>
      </c>
      <c r="L175" s="1" t="s">
        <v>223</v>
      </c>
      <c r="M175" s="1" t="s">
        <v>963</v>
      </c>
      <c r="N175" s="1">
        <v>76279</v>
      </c>
      <c r="O175" s="1">
        <v>11533</v>
      </c>
      <c r="P175" s="1" t="s">
        <v>153</v>
      </c>
      <c r="AA175" s="4"/>
      <c r="AF175" s="11"/>
    </row>
    <row r="176" spans="9:32">
      <c r="I176" s="1" t="s">
        <v>964</v>
      </c>
      <c r="J176" s="1" t="s">
        <v>965</v>
      </c>
      <c r="L176" s="1" t="s">
        <v>74</v>
      </c>
      <c r="M176" s="1" t="s">
        <v>966</v>
      </c>
      <c r="N176" s="1">
        <v>77244</v>
      </c>
      <c r="O176" s="1">
        <v>11428</v>
      </c>
      <c r="P176" s="1" t="s">
        <v>58</v>
      </c>
      <c r="AA176" s="4"/>
      <c r="AF176" s="11"/>
    </row>
    <row r="177" spans="9:32">
      <c r="I177" s="1" t="s">
        <v>967</v>
      </c>
      <c r="J177" s="1" t="s">
        <v>968</v>
      </c>
      <c r="L177" s="1" t="s">
        <v>80</v>
      </c>
      <c r="M177" s="1" t="s">
        <v>969</v>
      </c>
      <c r="N177" s="1">
        <v>72238</v>
      </c>
      <c r="O177" s="1">
        <v>11207</v>
      </c>
      <c r="P177" s="1" t="s">
        <v>82</v>
      </c>
      <c r="AA177" s="4"/>
      <c r="AF177" s="11"/>
    </row>
    <row r="178" spans="9:32">
      <c r="I178" s="1" t="s">
        <v>970</v>
      </c>
      <c r="J178" s="1" t="s">
        <v>971</v>
      </c>
      <c r="L178" s="1" t="s">
        <v>343</v>
      </c>
      <c r="M178" s="1" t="s">
        <v>972</v>
      </c>
      <c r="N178" s="1">
        <v>70243</v>
      </c>
      <c r="O178" s="1">
        <v>10375</v>
      </c>
      <c r="P178" s="1" t="s">
        <v>43</v>
      </c>
      <c r="AA178" s="4"/>
      <c r="AF178" s="11"/>
    </row>
    <row r="179" spans="9:32">
      <c r="I179" s="1" t="s">
        <v>973</v>
      </c>
      <c r="J179" s="1" t="s">
        <v>974</v>
      </c>
      <c r="L179" s="1" t="s">
        <v>521</v>
      </c>
      <c r="M179" s="1" t="s">
        <v>521</v>
      </c>
      <c r="N179" s="1">
        <v>73290</v>
      </c>
      <c r="O179" s="1">
        <v>11576</v>
      </c>
      <c r="P179" s="1" t="s">
        <v>168</v>
      </c>
      <c r="AA179" s="4"/>
      <c r="AF179" s="11"/>
    </row>
    <row r="180" spans="9:32">
      <c r="I180" s="1" t="s">
        <v>975</v>
      </c>
      <c r="J180" s="1" t="s">
        <v>976</v>
      </c>
      <c r="L180" s="1" t="s">
        <v>377</v>
      </c>
      <c r="M180" s="1" t="s">
        <v>977</v>
      </c>
      <c r="N180" s="1">
        <v>71243</v>
      </c>
      <c r="O180" s="1">
        <v>10847</v>
      </c>
      <c r="P180" s="1" t="s">
        <v>196</v>
      </c>
      <c r="AA180" s="4"/>
      <c r="AF180" s="11"/>
    </row>
    <row r="181" spans="9:32">
      <c r="I181" s="1" t="s">
        <v>978</v>
      </c>
      <c r="J181" s="1" t="s">
        <v>979</v>
      </c>
      <c r="L181" s="1" t="s">
        <v>92</v>
      </c>
      <c r="M181" s="1" t="s">
        <v>980</v>
      </c>
      <c r="N181" s="1">
        <v>77227</v>
      </c>
      <c r="O181" s="1">
        <v>10227</v>
      </c>
      <c r="P181" s="1" t="s">
        <v>58</v>
      </c>
      <c r="AA181" s="4"/>
      <c r="AF181" s="11"/>
    </row>
    <row r="182" spans="9:32">
      <c r="I182" s="1" t="s">
        <v>981</v>
      </c>
      <c r="J182" s="1" t="s">
        <v>982</v>
      </c>
      <c r="L182" s="1" t="s">
        <v>114</v>
      </c>
      <c r="M182" s="1" t="s">
        <v>983</v>
      </c>
      <c r="N182" s="1">
        <v>72252</v>
      </c>
      <c r="O182" s="1">
        <v>11142</v>
      </c>
      <c r="P182" s="1" t="s">
        <v>43</v>
      </c>
      <c r="AA182" s="4"/>
      <c r="AF182" s="11"/>
    </row>
    <row r="183" spans="9:32">
      <c r="I183" s="1" t="s">
        <v>984</v>
      </c>
      <c r="J183" s="1" t="s">
        <v>985</v>
      </c>
      <c r="L183" s="1" t="s">
        <v>169</v>
      </c>
      <c r="M183" s="1" t="s">
        <v>986</v>
      </c>
      <c r="N183" s="1">
        <v>80209</v>
      </c>
      <c r="O183" s="1">
        <v>10588</v>
      </c>
      <c r="P183" s="1" t="s">
        <v>91</v>
      </c>
      <c r="AA183" s="4"/>
      <c r="AF183" s="11"/>
    </row>
    <row r="184" spans="9:32">
      <c r="I184" s="1" t="s">
        <v>987</v>
      </c>
      <c r="J184" s="1" t="s">
        <v>988</v>
      </c>
      <c r="L184" s="1" t="s">
        <v>392</v>
      </c>
      <c r="M184" s="1" t="s">
        <v>989</v>
      </c>
      <c r="N184" s="1">
        <v>71387</v>
      </c>
      <c r="O184" s="1">
        <v>10863</v>
      </c>
      <c r="P184" s="1" t="s">
        <v>196</v>
      </c>
      <c r="AA184" s="4"/>
      <c r="AF184" s="11"/>
    </row>
    <row r="185" spans="9:32">
      <c r="I185" s="1" t="s">
        <v>990</v>
      </c>
      <c r="J185" s="1" t="s">
        <v>991</v>
      </c>
      <c r="L185" s="1" t="s">
        <v>154</v>
      </c>
      <c r="M185" s="1" t="s">
        <v>992</v>
      </c>
      <c r="N185" s="1">
        <v>88403</v>
      </c>
      <c r="O185" s="1">
        <v>10529</v>
      </c>
      <c r="P185" s="1" t="s">
        <v>137</v>
      </c>
      <c r="AA185" s="4"/>
      <c r="AF185" s="11"/>
    </row>
    <row r="186" spans="9:32">
      <c r="I186" s="1" t="s">
        <v>993</v>
      </c>
      <c r="J186" s="1" t="s">
        <v>994</v>
      </c>
      <c r="L186" s="1" t="s">
        <v>248</v>
      </c>
      <c r="M186" s="1" t="s">
        <v>995</v>
      </c>
      <c r="N186" s="1">
        <v>75355</v>
      </c>
      <c r="O186" s="1">
        <v>10987</v>
      </c>
      <c r="P186" s="1" t="s">
        <v>36</v>
      </c>
      <c r="AA186" s="4"/>
      <c r="AF186" s="11"/>
    </row>
    <row r="187" spans="9:32">
      <c r="I187" s="1" t="s">
        <v>996</v>
      </c>
      <c r="J187" s="1" t="s">
        <v>997</v>
      </c>
      <c r="L187" s="1" t="s">
        <v>188</v>
      </c>
      <c r="M187" s="1" t="s">
        <v>998</v>
      </c>
      <c r="N187" s="1">
        <v>88206</v>
      </c>
      <c r="O187" s="1">
        <v>11410</v>
      </c>
      <c r="P187" s="1" t="s">
        <v>137</v>
      </c>
      <c r="AA187" s="4"/>
      <c r="AF187" s="11"/>
    </row>
    <row r="188" spans="9:32">
      <c r="I188" s="1" t="s">
        <v>999</v>
      </c>
      <c r="J188" s="1" t="s">
        <v>1000</v>
      </c>
      <c r="L188" s="1" t="s">
        <v>635</v>
      </c>
      <c r="M188" s="1" t="s">
        <v>1001</v>
      </c>
      <c r="N188" s="1">
        <v>77232</v>
      </c>
      <c r="O188" s="1">
        <v>11118</v>
      </c>
      <c r="P188" s="1" t="s">
        <v>58</v>
      </c>
      <c r="AA188" s="4"/>
      <c r="AF188" s="11"/>
    </row>
    <row r="189" spans="9:32">
      <c r="I189" s="1" t="s">
        <v>1002</v>
      </c>
      <c r="J189" s="1" t="s">
        <v>1003</v>
      </c>
      <c r="L189" s="1" t="s">
        <v>55</v>
      </c>
      <c r="M189" s="1" t="s">
        <v>1004</v>
      </c>
      <c r="N189" s="1">
        <v>77209</v>
      </c>
      <c r="O189" s="1">
        <v>10049</v>
      </c>
      <c r="P189" s="1" t="s">
        <v>58</v>
      </c>
      <c r="AA189" s="4"/>
      <c r="AF189" s="11"/>
    </row>
    <row r="190" spans="9:32">
      <c r="I190" s="1" t="s">
        <v>1005</v>
      </c>
      <c r="J190" s="1" t="s">
        <v>1006</v>
      </c>
      <c r="L190" s="1" t="s">
        <v>183</v>
      </c>
      <c r="M190" s="1" t="s">
        <v>1007</v>
      </c>
      <c r="N190" s="1">
        <v>75303</v>
      </c>
      <c r="O190" s="1">
        <v>10600</v>
      </c>
      <c r="P190" s="1" t="s">
        <v>36</v>
      </c>
      <c r="AA190" s="4"/>
      <c r="AF190" s="11"/>
    </row>
    <row r="191" spans="9:32">
      <c r="I191" s="1" t="s">
        <v>1008</v>
      </c>
      <c r="J191" s="1" t="s">
        <v>1009</v>
      </c>
      <c r="L191" s="1" t="s">
        <v>348</v>
      </c>
      <c r="M191" s="1" t="s">
        <v>348</v>
      </c>
      <c r="N191" s="1">
        <v>88240</v>
      </c>
      <c r="O191" s="1">
        <v>10731</v>
      </c>
      <c r="P191" s="1" t="s">
        <v>182</v>
      </c>
      <c r="AA191" s="4"/>
      <c r="AF191" s="11"/>
    </row>
    <row r="192" spans="9:32">
      <c r="I192" s="1" t="s">
        <v>1010</v>
      </c>
      <c r="J192" s="1" t="s">
        <v>1011</v>
      </c>
      <c r="L192" s="1" t="s">
        <v>188</v>
      </c>
      <c r="M192" s="1" t="s">
        <v>1012</v>
      </c>
      <c r="N192" s="1">
        <v>88208</v>
      </c>
      <c r="O192" s="1">
        <v>11410</v>
      </c>
      <c r="P192" s="1" t="s">
        <v>137</v>
      </c>
      <c r="AA192" s="4"/>
      <c r="AF192" s="11"/>
    </row>
    <row r="193" spans="9:32">
      <c r="I193" s="1" t="s">
        <v>1013</v>
      </c>
      <c r="J193" s="1" t="s">
        <v>1014</v>
      </c>
      <c r="L193" s="1" t="s">
        <v>94</v>
      </c>
      <c r="M193" s="1" t="s">
        <v>1015</v>
      </c>
      <c r="N193" s="1">
        <v>78435</v>
      </c>
      <c r="O193" s="1">
        <v>11436</v>
      </c>
      <c r="P193" s="1" t="s">
        <v>58</v>
      </c>
      <c r="AA193" s="4"/>
      <c r="AF193" s="11"/>
    </row>
    <row r="194" spans="9:32">
      <c r="I194" s="1" t="s">
        <v>1016</v>
      </c>
      <c r="J194" s="1" t="s">
        <v>1017</v>
      </c>
      <c r="L194" s="1" t="s">
        <v>169</v>
      </c>
      <c r="M194" s="1" t="s">
        <v>1018</v>
      </c>
      <c r="N194" s="1">
        <v>80202</v>
      </c>
      <c r="O194" s="1">
        <v>10588</v>
      </c>
      <c r="P194" s="1" t="s">
        <v>91</v>
      </c>
      <c r="AA194" s="4"/>
      <c r="AF194" s="11"/>
    </row>
    <row r="195" spans="9:32">
      <c r="I195" s="1" t="s">
        <v>1019</v>
      </c>
      <c r="J195" s="1" t="s">
        <v>1020</v>
      </c>
      <c r="L195" s="1" t="s">
        <v>603</v>
      </c>
      <c r="M195" s="1" t="s">
        <v>1021</v>
      </c>
      <c r="N195" s="1">
        <v>80245</v>
      </c>
      <c r="O195" s="1">
        <v>10308</v>
      </c>
      <c r="P195" s="1" t="s">
        <v>91</v>
      </c>
      <c r="AA195" s="4"/>
      <c r="AF195" s="11"/>
    </row>
    <row r="196" spans="9:32">
      <c r="I196" s="1" t="s">
        <v>1022</v>
      </c>
      <c r="J196" s="1" t="s">
        <v>1023</v>
      </c>
      <c r="L196" s="1" t="s">
        <v>197</v>
      </c>
      <c r="M196" s="1" t="s">
        <v>1024</v>
      </c>
      <c r="N196" s="1">
        <v>88327</v>
      </c>
      <c r="O196" s="1">
        <v>10626</v>
      </c>
      <c r="P196" s="1" t="s">
        <v>182</v>
      </c>
      <c r="AA196" s="4"/>
      <c r="AF196" s="11"/>
    </row>
    <row r="197" spans="9:32">
      <c r="I197" s="1" t="s">
        <v>1025</v>
      </c>
      <c r="J197" s="1" t="s">
        <v>1026</v>
      </c>
      <c r="L197" s="1" t="s">
        <v>519</v>
      </c>
      <c r="M197" s="1" t="s">
        <v>519</v>
      </c>
      <c r="N197" s="1">
        <v>88440</v>
      </c>
      <c r="O197" s="1">
        <v>10766</v>
      </c>
      <c r="P197" s="1" t="s">
        <v>137</v>
      </c>
      <c r="AA197" s="4"/>
      <c r="AF197" s="11"/>
    </row>
    <row r="198" spans="9:32">
      <c r="I198" s="1" t="s">
        <v>1027</v>
      </c>
      <c r="J198" s="1" t="s">
        <v>1028</v>
      </c>
      <c r="L198" s="1" t="s">
        <v>505</v>
      </c>
      <c r="M198" s="1" t="s">
        <v>1029</v>
      </c>
      <c r="N198" s="1">
        <v>76292</v>
      </c>
      <c r="O198" s="1">
        <v>11525</v>
      </c>
      <c r="P198" s="1" t="s">
        <v>153</v>
      </c>
      <c r="AA198" s="4"/>
      <c r="AF198" s="11"/>
    </row>
    <row r="199" spans="9:32">
      <c r="I199" s="1" t="s">
        <v>1030</v>
      </c>
      <c r="J199" s="1" t="s">
        <v>1031</v>
      </c>
      <c r="L199" s="1" t="s">
        <v>285</v>
      </c>
      <c r="M199" s="1" t="s">
        <v>1032</v>
      </c>
      <c r="N199" s="1">
        <v>70223</v>
      </c>
      <c r="O199" s="1">
        <v>10294</v>
      </c>
      <c r="P199" s="1" t="s">
        <v>43</v>
      </c>
      <c r="AA199" s="4"/>
      <c r="AF199" s="11"/>
    </row>
    <row r="200" spans="9:32">
      <c r="I200" s="1" t="s">
        <v>1033</v>
      </c>
      <c r="J200" s="1" t="s">
        <v>1034</v>
      </c>
      <c r="L200" s="1" t="s">
        <v>630</v>
      </c>
      <c r="M200" s="1" t="s">
        <v>1035</v>
      </c>
      <c r="N200" s="1">
        <v>71335</v>
      </c>
      <c r="O200" s="1">
        <v>11100</v>
      </c>
      <c r="P200" s="1" t="s">
        <v>82</v>
      </c>
      <c r="AA200" s="4"/>
      <c r="AF200" s="11"/>
    </row>
    <row r="201" spans="9:32">
      <c r="I201" s="1" t="s">
        <v>1036</v>
      </c>
      <c r="J201" s="1" t="s">
        <v>1037</v>
      </c>
      <c r="L201" s="1" t="s">
        <v>316</v>
      </c>
      <c r="M201" s="1" t="s">
        <v>1038</v>
      </c>
      <c r="N201" s="1">
        <v>72207</v>
      </c>
      <c r="O201" s="1">
        <v>11185</v>
      </c>
      <c r="P201" s="1" t="s">
        <v>82</v>
      </c>
      <c r="AA201" s="4"/>
      <c r="AF201" s="11"/>
    </row>
    <row r="202" spans="9:32">
      <c r="I202" s="1" t="s">
        <v>1039</v>
      </c>
      <c r="J202" s="1" t="s">
        <v>1040</v>
      </c>
      <c r="L202" s="1" t="s">
        <v>183</v>
      </c>
      <c r="M202" s="1" t="s">
        <v>1041</v>
      </c>
      <c r="N202" s="1">
        <v>75305</v>
      </c>
      <c r="O202" s="1">
        <v>10600</v>
      </c>
      <c r="P202" s="1" t="s">
        <v>36</v>
      </c>
      <c r="AA202" s="4"/>
      <c r="AF202" s="11"/>
    </row>
    <row r="203" spans="9:32">
      <c r="I203" s="1" t="s">
        <v>1042</v>
      </c>
      <c r="J203" s="1" t="s">
        <v>1043</v>
      </c>
      <c r="L203" s="1" t="s">
        <v>197</v>
      </c>
      <c r="M203" s="1" t="s">
        <v>1044</v>
      </c>
      <c r="N203" s="1">
        <v>88325</v>
      </c>
      <c r="O203" s="1">
        <v>10626</v>
      </c>
      <c r="P203" s="1" t="s">
        <v>182</v>
      </c>
      <c r="AA203" s="4"/>
      <c r="AF203" s="11"/>
    </row>
    <row r="204" spans="9:32">
      <c r="I204" s="1" t="s">
        <v>1045</v>
      </c>
      <c r="J204" s="1" t="s">
        <v>1046</v>
      </c>
      <c r="L204" s="1" t="s">
        <v>422</v>
      </c>
      <c r="M204" s="1" t="s">
        <v>1047</v>
      </c>
      <c r="N204" s="1">
        <v>75268</v>
      </c>
      <c r="O204" s="1">
        <v>11495</v>
      </c>
      <c r="P204" s="1" t="s">
        <v>36</v>
      </c>
      <c r="AA204" s="4"/>
      <c r="AF204" s="11"/>
    </row>
    <row r="205" spans="9:32">
      <c r="I205" s="1" t="s">
        <v>1048</v>
      </c>
      <c r="J205" s="1" t="s">
        <v>1049</v>
      </c>
      <c r="L205" s="1" t="s">
        <v>348</v>
      </c>
      <c r="M205" s="1" t="s">
        <v>1050</v>
      </c>
      <c r="N205" s="1">
        <v>88245</v>
      </c>
      <c r="O205" s="1">
        <v>10731</v>
      </c>
      <c r="P205" s="1" t="s">
        <v>182</v>
      </c>
      <c r="AA205" s="4"/>
      <c r="AF205" s="11"/>
    </row>
    <row r="206" spans="9:32">
      <c r="I206" s="1" t="s">
        <v>1051</v>
      </c>
      <c r="J206" s="1" t="s">
        <v>1052</v>
      </c>
      <c r="L206" s="1" t="s">
        <v>215</v>
      </c>
      <c r="M206" s="1" t="s">
        <v>1053</v>
      </c>
      <c r="N206" s="1">
        <v>71217</v>
      </c>
      <c r="O206" s="1">
        <v>11550</v>
      </c>
      <c r="P206" s="1" t="s">
        <v>196</v>
      </c>
      <c r="AA206" s="4"/>
      <c r="AF206" s="11"/>
    </row>
    <row r="207" spans="9:32">
      <c r="I207" s="1" t="s">
        <v>1054</v>
      </c>
      <c r="J207" s="1" t="s">
        <v>1055</v>
      </c>
      <c r="L207" s="1" t="s">
        <v>253</v>
      </c>
      <c r="M207" s="1" t="s">
        <v>536</v>
      </c>
      <c r="N207" s="1">
        <v>88370</v>
      </c>
      <c r="O207" s="1">
        <v>11606</v>
      </c>
      <c r="P207" s="1" t="s">
        <v>137</v>
      </c>
      <c r="AA207" s="4"/>
      <c r="AF207" s="11"/>
    </row>
    <row r="208" spans="9:32">
      <c r="I208" s="1" t="s">
        <v>1056</v>
      </c>
      <c r="J208" s="1" t="s">
        <v>1057</v>
      </c>
      <c r="L208" s="1" t="s">
        <v>55</v>
      </c>
      <c r="M208" s="1" t="s">
        <v>1058</v>
      </c>
      <c r="N208" s="1">
        <v>77215</v>
      </c>
      <c r="O208" s="1">
        <v>10049</v>
      </c>
      <c r="P208" s="1" t="s">
        <v>58</v>
      </c>
      <c r="AA208" s="4"/>
      <c r="AF208" s="11"/>
    </row>
    <row r="209" spans="9:32">
      <c r="I209" s="1" t="s">
        <v>1059</v>
      </c>
      <c r="J209" s="1" t="s">
        <v>1060</v>
      </c>
      <c r="L209" s="1" t="s">
        <v>603</v>
      </c>
      <c r="M209" s="1" t="s">
        <v>1061</v>
      </c>
      <c r="N209" s="1">
        <v>80247</v>
      </c>
      <c r="O209" s="1">
        <v>10308</v>
      </c>
      <c r="P209" s="1" t="s">
        <v>91</v>
      </c>
      <c r="AA209" s="4"/>
      <c r="AF209" s="11"/>
    </row>
    <row r="210" spans="9:32">
      <c r="I210" s="1" t="s">
        <v>1062</v>
      </c>
      <c r="J210" s="1" t="s">
        <v>1063</v>
      </c>
      <c r="L210" s="1" t="s">
        <v>369</v>
      </c>
      <c r="M210" s="1" t="s">
        <v>1064</v>
      </c>
      <c r="N210" s="1">
        <v>88347</v>
      </c>
      <c r="O210" s="1">
        <v>10405</v>
      </c>
      <c r="P210" s="1" t="s">
        <v>182</v>
      </c>
      <c r="AA210" s="4"/>
      <c r="AF210" s="11"/>
    </row>
    <row r="211" spans="9:32">
      <c r="I211" s="1" t="s">
        <v>1065</v>
      </c>
      <c r="J211" s="1" t="s">
        <v>1066</v>
      </c>
      <c r="L211" s="1" t="s">
        <v>443</v>
      </c>
      <c r="M211" s="1" t="s">
        <v>1067</v>
      </c>
      <c r="N211" s="1">
        <v>79285</v>
      </c>
      <c r="O211" s="1">
        <v>11509</v>
      </c>
      <c r="P211" s="1" t="s">
        <v>58</v>
      </c>
      <c r="AA211" s="4"/>
      <c r="AF211" s="11"/>
    </row>
    <row r="212" spans="9:32">
      <c r="I212" s="1" t="s">
        <v>1068</v>
      </c>
      <c r="J212" s="1" t="s">
        <v>1069</v>
      </c>
      <c r="L212" s="1" t="s">
        <v>542</v>
      </c>
      <c r="M212" s="1" t="s">
        <v>542</v>
      </c>
      <c r="N212" s="1">
        <v>79260</v>
      </c>
      <c r="O212" s="1">
        <v>11541</v>
      </c>
      <c r="P212" s="1" t="s">
        <v>58</v>
      </c>
      <c r="AA212" s="4"/>
      <c r="AF212" s="11"/>
    </row>
    <row r="213" spans="9:32">
      <c r="I213" s="1" t="s">
        <v>1070</v>
      </c>
      <c r="J213" s="1" t="s">
        <v>1071</v>
      </c>
      <c r="L213" s="1" t="s">
        <v>548</v>
      </c>
      <c r="M213" s="1" t="s">
        <v>548</v>
      </c>
      <c r="N213" s="1">
        <v>75411</v>
      </c>
      <c r="O213" s="1">
        <v>11312</v>
      </c>
      <c r="P213" s="1" t="s">
        <v>36</v>
      </c>
      <c r="AA213" s="4"/>
      <c r="AF213" s="11"/>
    </row>
    <row r="214" spans="9:32">
      <c r="I214" s="1" t="s">
        <v>1072</v>
      </c>
      <c r="J214" s="1" t="s">
        <v>1073</v>
      </c>
      <c r="L214" s="1" t="s">
        <v>554</v>
      </c>
      <c r="M214" s="1" t="s">
        <v>554</v>
      </c>
      <c r="N214" s="1">
        <v>71101</v>
      </c>
      <c r="O214" s="1">
        <v>10839</v>
      </c>
      <c r="P214" s="1" t="s">
        <v>196</v>
      </c>
      <c r="AA214" s="4"/>
      <c r="AF214" s="11"/>
    </row>
    <row r="215" spans="9:32">
      <c r="I215" s="1" t="s">
        <v>1074</v>
      </c>
      <c r="J215" s="1" t="s">
        <v>1075</v>
      </c>
      <c r="L215" s="1" t="s">
        <v>560</v>
      </c>
      <c r="M215" s="1" t="s">
        <v>560</v>
      </c>
      <c r="N215" s="1">
        <v>71160</v>
      </c>
      <c r="O215" s="1">
        <v>10871</v>
      </c>
      <c r="P215" s="1" t="s">
        <v>196</v>
      </c>
      <c r="AA215" s="4"/>
      <c r="AF215" s="11"/>
    </row>
    <row r="216" spans="9:32">
      <c r="I216" s="1" t="s">
        <v>1076</v>
      </c>
      <c r="J216" s="1" t="s">
        <v>1077</v>
      </c>
      <c r="L216" s="1" t="s">
        <v>566</v>
      </c>
      <c r="M216" s="1" t="s">
        <v>566</v>
      </c>
      <c r="N216" s="1">
        <v>71120</v>
      </c>
      <c r="O216" s="1">
        <v>11568</v>
      </c>
      <c r="P216" s="1" t="s">
        <v>196</v>
      </c>
      <c r="AA216" s="4"/>
      <c r="AF216" s="11"/>
    </row>
    <row r="217" spans="9:32">
      <c r="I217" s="1" t="s">
        <v>1078</v>
      </c>
      <c r="J217" s="1" t="s">
        <v>1079</v>
      </c>
      <c r="L217" s="1" t="s">
        <v>571</v>
      </c>
      <c r="M217" s="1" t="s">
        <v>571</v>
      </c>
      <c r="N217" s="1">
        <v>71140</v>
      </c>
      <c r="O217" s="1">
        <v>11584</v>
      </c>
      <c r="P217" s="1" t="s">
        <v>196</v>
      </c>
      <c r="AA217" s="4"/>
      <c r="AF217" s="11"/>
    </row>
    <row r="218" spans="9:32">
      <c r="I218" s="1" t="s">
        <v>1080</v>
      </c>
      <c r="J218" s="1" t="s">
        <v>1081</v>
      </c>
      <c r="L218" s="1" t="s">
        <v>650</v>
      </c>
      <c r="M218" s="1" t="s">
        <v>1082</v>
      </c>
      <c r="N218" s="1">
        <v>71321</v>
      </c>
      <c r="O218" s="1">
        <v>10928</v>
      </c>
      <c r="P218" s="1" t="s">
        <v>196</v>
      </c>
      <c r="AA218" s="4"/>
      <c r="AF218" s="11"/>
    </row>
    <row r="219" spans="9:32">
      <c r="I219" s="1" t="s">
        <v>1083</v>
      </c>
      <c r="J219" s="1" t="s">
        <v>1084</v>
      </c>
      <c r="L219" s="1" t="s">
        <v>284</v>
      </c>
      <c r="M219" s="1" t="s">
        <v>1085</v>
      </c>
      <c r="N219" s="1">
        <v>75207</v>
      </c>
      <c r="O219" s="1">
        <v>11088</v>
      </c>
      <c r="P219" s="1" t="s">
        <v>36</v>
      </c>
      <c r="AA219" s="4"/>
      <c r="AF219" s="11"/>
    </row>
    <row r="220" spans="9:32">
      <c r="I220" s="1" t="s">
        <v>1086</v>
      </c>
      <c r="J220" s="1" t="s">
        <v>1087</v>
      </c>
      <c r="L220" s="1" t="s">
        <v>248</v>
      </c>
      <c r="M220" s="1" t="s">
        <v>1088</v>
      </c>
      <c r="N220" s="1">
        <v>75353</v>
      </c>
      <c r="O220" s="1">
        <v>10987</v>
      </c>
      <c r="P220" s="1" t="s">
        <v>36</v>
      </c>
      <c r="AA220" s="4"/>
      <c r="AF220" s="11"/>
    </row>
    <row r="221" spans="9:32">
      <c r="I221" s="1" t="s">
        <v>1089</v>
      </c>
      <c r="J221" s="1" t="s">
        <v>1090</v>
      </c>
      <c r="L221" s="1" t="s">
        <v>369</v>
      </c>
      <c r="M221" s="1" t="s">
        <v>1091</v>
      </c>
      <c r="N221" s="1">
        <v>88345</v>
      </c>
      <c r="O221" s="1">
        <v>10405</v>
      </c>
      <c r="P221" s="1" t="s">
        <v>182</v>
      </c>
      <c r="AA221" s="4"/>
      <c r="AF221" s="11"/>
    </row>
    <row r="222" spans="9:32">
      <c r="I222" s="1" t="s">
        <v>1092</v>
      </c>
      <c r="J222" s="1" t="s">
        <v>1093</v>
      </c>
      <c r="L222" s="1" t="s">
        <v>248</v>
      </c>
      <c r="M222" s="1" t="s">
        <v>248</v>
      </c>
      <c r="N222" s="1">
        <v>75350</v>
      </c>
      <c r="O222" s="1">
        <v>10987</v>
      </c>
      <c r="P222" s="1" t="s">
        <v>36</v>
      </c>
      <c r="AA222" s="4"/>
      <c r="AF222" s="11"/>
    </row>
    <row r="223" spans="9:32">
      <c r="I223" s="1" t="s">
        <v>1094</v>
      </c>
      <c r="J223" s="1" t="s">
        <v>1095</v>
      </c>
      <c r="L223" s="1" t="s">
        <v>392</v>
      </c>
      <c r="M223" s="1" t="s">
        <v>89</v>
      </c>
      <c r="N223" s="1">
        <v>71385</v>
      </c>
      <c r="O223" s="1">
        <v>10863</v>
      </c>
      <c r="P223" s="1" t="s">
        <v>196</v>
      </c>
      <c r="AA223" s="4"/>
      <c r="AF223" s="11"/>
    </row>
    <row r="224" spans="9:32">
      <c r="I224" s="1" t="s">
        <v>1096</v>
      </c>
      <c r="J224" s="1" t="s">
        <v>1097</v>
      </c>
      <c r="L224" s="1" t="s">
        <v>542</v>
      </c>
      <c r="M224" s="1" t="s">
        <v>1098</v>
      </c>
      <c r="N224" s="1">
        <v>79268</v>
      </c>
      <c r="O224" s="1">
        <v>11541</v>
      </c>
      <c r="P224" s="1" t="s">
        <v>58</v>
      </c>
      <c r="AA224" s="4"/>
      <c r="AF224" s="11"/>
    </row>
    <row r="225" spans="9:32">
      <c r="I225" s="1" t="s">
        <v>1099</v>
      </c>
      <c r="J225" s="1" t="s">
        <v>1100</v>
      </c>
      <c r="L225" s="1" t="s">
        <v>114</v>
      </c>
      <c r="M225" s="1" t="s">
        <v>1101</v>
      </c>
      <c r="N225" s="1">
        <v>72251</v>
      </c>
      <c r="O225" s="1">
        <v>11142</v>
      </c>
      <c r="P225" s="1" t="s">
        <v>43</v>
      </c>
      <c r="AA225" s="4"/>
      <c r="AF225" s="11"/>
    </row>
    <row r="226" spans="9:32">
      <c r="I226" s="1" t="s">
        <v>1102</v>
      </c>
      <c r="J226" s="1" t="s">
        <v>1103</v>
      </c>
      <c r="L226" s="1" t="s">
        <v>92</v>
      </c>
      <c r="M226" s="1" t="s">
        <v>1104</v>
      </c>
      <c r="N226" s="1">
        <v>77224</v>
      </c>
      <c r="O226" s="1">
        <v>10227</v>
      </c>
      <c r="P226" s="1" t="s">
        <v>58</v>
      </c>
      <c r="AA226" s="4"/>
      <c r="AF226" s="11"/>
    </row>
    <row r="227" spans="9:32">
      <c r="I227" s="1" t="s">
        <v>1105</v>
      </c>
      <c r="J227" s="1" t="s">
        <v>1106</v>
      </c>
      <c r="L227" s="1" t="s">
        <v>123</v>
      </c>
      <c r="M227" s="1" t="s">
        <v>1107</v>
      </c>
      <c r="N227" s="1">
        <v>75324</v>
      </c>
      <c r="O227" s="1">
        <v>11479</v>
      </c>
      <c r="P227" s="1" t="s">
        <v>36</v>
      </c>
      <c r="AA227" s="4"/>
      <c r="AF227" s="11"/>
    </row>
    <row r="228" spans="9:32">
      <c r="I228" s="1" t="s">
        <v>1108</v>
      </c>
      <c r="J228" s="1" t="s">
        <v>1109</v>
      </c>
      <c r="L228" s="1" t="s">
        <v>253</v>
      </c>
      <c r="M228" s="1" t="s">
        <v>253</v>
      </c>
      <c r="N228" s="1">
        <v>88360</v>
      </c>
      <c r="O228" s="1">
        <v>11606</v>
      </c>
      <c r="P228" s="1" t="s">
        <v>137</v>
      </c>
      <c r="AA228" s="4"/>
      <c r="AF228" s="11"/>
    </row>
    <row r="229" spans="9:32">
      <c r="I229" s="1" t="s">
        <v>1110</v>
      </c>
      <c r="J229" s="1" t="s">
        <v>1111</v>
      </c>
      <c r="L229" s="1" t="s">
        <v>316</v>
      </c>
      <c r="M229" s="1" t="s">
        <v>1112</v>
      </c>
      <c r="N229" s="1">
        <v>72209</v>
      </c>
      <c r="O229" s="1">
        <v>11185</v>
      </c>
      <c r="P229" s="1" t="s">
        <v>82</v>
      </c>
      <c r="AA229" s="4"/>
      <c r="AF229" s="11"/>
    </row>
    <row r="230" spans="9:32">
      <c r="I230" s="1" t="s">
        <v>1113</v>
      </c>
      <c r="J230" s="1" t="s">
        <v>1114</v>
      </c>
      <c r="L230" s="1" t="s">
        <v>197</v>
      </c>
      <c r="M230" s="1" t="s">
        <v>1115</v>
      </c>
      <c r="N230" s="1">
        <v>88323</v>
      </c>
      <c r="O230" s="1">
        <v>10626</v>
      </c>
      <c r="P230" s="1" t="s">
        <v>182</v>
      </c>
      <c r="AA230" s="4"/>
      <c r="AF230" s="11"/>
    </row>
    <row r="231" spans="9:32">
      <c r="I231" s="1" t="s">
        <v>1116</v>
      </c>
      <c r="J231" s="1" t="s">
        <v>1117</v>
      </c>
      <c r="L231" s="1" t="s">
        <v>436</v>
      </c>
      <c r="M231" s="1" t="s">
        <v>1118</v>
      </c>
      <c r="N231" s="1">
        <v>75283</v>
      </c>
      <c r="O231" s="1">
        <v>10499</v>
      </c>
      <c r="P231" s="1" t="s">
        <v>36</v>
      </c>
      <c r="AA231" s="4"/>
      <c r="AF231" s="11"/>
    </row>
    <row r="232" spans="9:32">
      <c r="I232" s="1" t="s">
        <v>1119</v>
      </c>
      <c r="J232" s="1" t="s">
        <v>1120</v>
      </c>
      <c r="L232" s="1" t="s">
        <v>325</v>
      </c>
      <c r="M232" s="1" t="s">
        <v>1121</v>
      </c>
      <c r="N232" s="1">
        <v>75275</v>
      </c>
      <c r="O232" s="1">
        <v>11215</v>
      </c>
      <c r="P232" s="1" t="s">
        <v>36</v>
      </c>
      <c r="AA232" s="4"/>
      <c r="AF232" s="11"/>
    </row>
    <row r="233" spans="9:32">
      <c r="I233" s="1" t="s">
        <v>1122</v>
      </c>
      <c r="J233" s="1" t="s">
        <v>1123</v>
      </c>
      <c r="L233" s="1" t="s">
        <v>210</v>
      </c>
      <c r="M233" s="1" t="s">
        <v>1124</v>
      </c>
      <c r="N233" s="1">
        <v>75245</v>
      </c>
      <c r="O233" s="1">
        <v>11231</v>
      </c>
      <c r="P233" s="1" t="s">
        <v>36</v>
      </c>
      <c r="AA233" s="4"/>
      <c r="AF233" s="11"/>
    </row>
    <row r="234" spans="9:32">
      <c r="I234" s="1" t="s">
        <v>1125</v>
      </c>
      <c r="J234" s="1" t="s">
        <v>1126</v>
      </c>
      <c r="L234" s="1" t="s">
        <v>272</v>
      </c>
      <c r="M234" s="1" t="s">
        <v>272</v>
      </c>
      <c r="N234" s="1">
        <v>88220</v>
      </c>
      <c r="O234" s="1">
        <v>10570</v>
      </c>
      <c r="P234" s="1" t="s">
        <v>182</v>
      </c>
      <c r="AA234" s="4"/>
      <c r="AF234" s="11"/>
    </row>
    <row r="235" spans="9:32">
      <c r="I235" s="1" t="s">
        <v>1127</v>
      </c>
      <c r="J235" s="1" t="s">
        <v>1128</v>
      </c>
      <c r="L235" s="1" t="s">
        <v>248</v>
      </c>
      <c r="M235" s="1" t="s">
        <v>1129</v>
      </c>
      <c r="N235" s="1">
        <v>75356</v>
      </c>
      <c r="O235" s="1">
        <v>10987</v>
      </c>
      <c r="P235" s="1" t="s">
        <v>36</v>
      </c>
      <c r="AA235" s="4"/>
      <c r="AF235" s="11"/>
    </row>
    <row r="236" spans="9:32">
      <c r="I236" s="1" t="s">
        <v>1130</v>
      </c>
      <c r="J236" s="1" t="s">
        <v>1131</v>
      </c>
      <c r="L236" s="1" t="s">
        <v>92</v>
      </c>
      <c r="M236" s="1" t="s">
        <v>1132</v>
      </c>
      <c r="N236" s="1">
        <v>77223</v>
      </c>
      <c r="O236" s="1">
        <v>10227</v>
      </c>
      <c r="P236" s="1" t="s">
        <v>58</v>
      </c>
      <c r="AA236" s="4"/>
      <c r="AF236" s="11"/>
    </row>
    <row r="237" spans="9:32">
      <c r="I237" s="1" t="s">
        <v>1133</v>
      </c>
      <c r="J237" s="1" t="s">
        <v>1134</v>
      </c>
      <c r="L237" s="1" t="s">
        <v>603</v>
      </c>
      <c r="M237" s="1" t="s">
        <v>1135</v>
      </c>
      <c r="N237" s="1">
        <v>80249</v>
      </c>
      <c r="O237" s="1">
        <v>10308</v>
      </c>
      <c r="P237" s="1" t="s">
        <v>91</v>
      </c>
      <c r="AA237" s="4"/>
      <c r="AF237" s="11"/>
    </row>
    <row r="238" spans="9:32">
      <c r="I238" s="1" t="s">
        <v>1136</v>
      </c>
      <c r="J238" s="1" t="s">
        <v>1137</v>
      </c>
      <c r="L238" s="1" t="s">
        <v>635</v>
      </c>
      <c r="M238" s="1" t="s">
        <v>1138</v>
      </c>
      <c r="N238" s="1">
        <v>77234</v>
      </c>
      <c r="O238" s="1">
        <v>11118</v>
      </c>
      <c r="P238" s="1" t="s">
        <v>58</v>
      </c>
      <c r="AA238" s="4"/>
      <c r="AF238" s="11"/>
    </row>
    <row r="239" spans="9:32">
      <c r="I239" s="1" t="s">
        <v>1139</v>
      </c>
      <c r="J239" s="1" t="s">
        <v>1140</v>
      </c>
      <c r="L239" s="1" t="s">
        <v>377</v>
      </c>
      <c r="M239" s="1" t="s">
        <v>1141</v>
      </c>
      <c r="N239" s="1">
        <v>71244</v>
      </c>
      <c r="O239" s="1">
        <v>10847</v>
      </c>
      <c r="P239" s="1" t="s">
        <v>196</v>
      </c>
      <c r="AA239" s="4"/>
      <c r="AF239" s="11"/>
    </row>
    <row r="240" spans="9:32">
      <c r="I240" s="1" t="s">
        <v>1142</v>
      </c>
      <c r="J240" s="1" t="s">
        <v>1143</v>
      </c>
      <c r="L240" s="1" t="s">
        <v>591</v>
      </c>
      <c r="M240" s="1" t="s">
        <v>591</v>
      </c>
      <c r="N240" s="1">
        <v>75414</v>
      </c>
      <c r="O240" s="1">
        <v>11339</v>
      </c>
      <c r="P240" s="1" t="s">
        <v>36</v>
      </c>
      <c r="AA240" s="4"/>
      <c r="AF240" s="11"/>
    </row>
    <row r="241" spans="9:32">
      <c r="I241" s="1" t="s">
        <v>1144</v>
      </c>
      <c r="J241" s="1" t="s">
        <v>1145</v>
      </c>
      <c r="L241" s="1" t="s">
        <v>597</v>
      </c>
      <c r="M241" s="1" t="s">
        <v>597</v>
      </c>
      <c r="N241" s="1">
        <v>74260</v>
      </c>
      <c r="O241" s="1">
        <v>11045</v>
      </c>
      <c r="P241" s="1" t="s">
        <v>82</v>
      </c>
      <c r="AA241" s="4"/>
      <c r="AF241" s="11"/>
    </row>
    <row r="242" spans="9:32">
      <c r="I242" s="1" t="s">
        <v>1146</v>
      </c>
      <c r="J242" s="1" t="s">
        <v>1147</v>
      </c>
      <c r="L242" s="1" t="s">
        <v>597</v>
      </c>
      <c r="M242" s="1" t="s">
        <v>1148</v>
      </c>
      <c r="N242" s="1">
        <v>74266</v>
      </c>
      <c r="O242" s="1">
        <v>11045</v>
      </c>
      <c r="P242" s="1" t="s">
        <v>82</v>
      </c>
      <c r="AA242" s="4"/>
      <c r="AF242" s="11"/>
    </row>
    <row r="243" spans="9:32">
      <c r="I243" s="1" t="s">
        <v>1149</v>
      </c>
      <c r="J243" s="1" t="s">
        <v>1150</v>
      </c>
      <c r="L243" s="1" t="s">
        <v>369</v>
      </c>
      <c r="M243" s="1" t="s">
        <v>1151</v>
      </c>
      <c r="N243" s="1">
        <v>88348</v>
      </c>
      <c r="O243" s="1">
        <v>10405</v>
      </c>
      <c r="P243" s="1" t="s">
        <v>182</v>
      </c>
      <c r="AA243" s="4"/>
      <c r="AF243" s="11"/>
    </row>
    <row r="244" spans="9:32">
      <c r="I244" s="1" t="s">
        <v>1152</v>
      </c>
      <c r="J244" s="1" t="s">
        <v>1153</v>
      </c>
      <c r="L244" s="1" t="s">
        <v>248</v>
      </c>
      <c r="M244" s="1" t="s">
        <v>1154</v>
      </c>
      <c r="N244" s="1">
        <v>75357</v>
      </c>
      <c r="O244" s="1">
        <v>10987</v>
      </c>
      <c r="P244" s="1" t="s">
        <v>36</v>
      </c>
      <c r="AA244" s="4"/>
      <c r="AF244" s="11"/>
    </row>
    <row r="245" spans="9:32">
      <c r="I245" s="1" t="s">
        <v>1155</v>
      </c>
      <c r="J245" s="1" t="s">
        <v>1156</v>
      </c>
      <c r="L245" s="1" t="s">
        <v>635</v>
      </c>
      <c r="M245" s="1" t="s">
        <v>1157</v>
      </c>
      <c r="N245" s="1">
        <v>77233</v>
      </c>
      <c r="O245" s="1">
        <v>11118</v>
      </c>
      <c r="P245" s="1" t="s">
        <v>58</v>
      </c>
      <c r="AA245" s="4"/>
      <c r="AF245" s="11"/>
    </row>
    <row r="246" spans="9:32">
      <c r="I246" s="1" t="s">
        <v>1158</v>
      </c>
      <c r="J246" s="1" t="s">
        <v>1159</v>
      </c>
      <c r="L246" s="1" t="s">
        <v>422</v>
      </c>
      <c r="M246" s="1" t="s">
        <v>1160</v>
      </c>
      <c r="N246" s="1">
        <v>75265</v>
      </c>
      <c r="O246" s="1">
        <v>11495</v>
      </c>
      <c r="P246" s="1" t="s">
        <v>36</v>
      </c>
      <c r="AA246" s="4"/>
      <c r="AF246" s="11"/>
    </row>
    <row r="247" spans="9:32">
      <c r="I247" s="1" t="s">
        <v>1161</v>
      </c>
      <c r="J247" s="1" t="s">
        <v>1162</v>
      </c>
      <c r="L247" s="1" t="s">
        <v>223</v>
      </c>
      <c r="M247" s="1" t="s">
        <v>1163</v>
      </c>
      <c r="N247" s="1">
        <v>76272</v>
      </c>
      <c r="O247" s="1">
        <v>11533</v>
      </c>
      <c r="P247" s="1" t="s">
        <v>153</v>
      </c>
      <c r="AA247" s="4"/>
      <c r="AF247" s="11"/>
    </row>
    <row r="248" spans="9:32">
      <c r="I248" s="1" t="s">
        <v>1164</v>
      </c>
      <c r="J248" s="1" t="s">
        <v>1165</v>
      </c>
      <c r="L248" s="1" t="s">
        <v>603</v>
      </c>
      <c r="M248" s="1" t="s">
        <v>603</v>
      </c>
      <c r="N248" s="1">
        <v>80240</v>
      </c>
      <c r="O248" s="1">
        <v>10308</v>
      </c>
      <c r="P248" s="1" t="s">
        <v>91</v>
      </c>
      <c r="AA248" s="4"/>
      <c r="AF248" s="11"/>
    </row>
    <row r="249" spans="9:32">
      <c r="I249" s="1" t="s">
        <v>1166</v>
      </c>
      <c r="J249" s="1" t="s">
        <v>1167</v>
      </c>
      <c r="L249" s="1" t="s">
        <v>285</v>
      </c>
      <c r="M249" s="1" t="s">
        <v>1168</v>
      </c>
      <c r="N249" s="1">
        <v>70224</v>
      </c>
      <c r="O249" s="1">
        <v>10294</v>
      </c>
      <c r="P249" s="1" t="s">
        <v>43</v>
      </c>
      <c r="AA249" s="4"/>
      <c r="AF249" s="11"/>
    </row>
    <row r="250" spans="9:32">
      <c r="I250" s="1" t="s">
        <v>1169</v>
      </c>
      <c r="J250" s="1" t="s">
        <v>1170</v>
      </c>
      <c r="L250" s="1" t="s">
        <v>41</v>
      </c>
      <c r="M250" s="1" t="s">
        <v>41</v>
      </c>
      <c r="N250" s="1">
        <v>72270</v>
      </c>
      <c r="O250" s="1">
        <v>11061</v>
      </c>
      <c r="P250" s="1" t="s">
        <v>43</v>
      </c>
      <c r="AA250" s="4"/>
      <c r="AF250" s="11"/>
    </row>
    <row r="251" spans="9:32">
      <c r="I251" s="1" t="s">
        <v>1171</v>
      </c>
      <c r="J251" s="1" t="s">
        <v>1172</v>
      </c>
      <c r="L251" s="1" t="s">
        <v>253</v>
      </c>
      <c r="M251" s="1" t="s">
        <v>1173</v>
      </c>
      <c r="N251" s="1">
        <v>88375</v>
      </c>
      <c r="O251" s="1">
        <v>11606</v>
      </c>
      <c r="P251" s="1" t="s">
        <v>137</v>
      </c>
      <c r="AA251" s="4"/>
      <c r="AF251" s="11"/>
    </row>
    <row r="252" spans="9:32">
      <c r="I252" s="1" t="s">
        <v>1174</v>
      </c>
      <c r="J252" s="1" t="s">
        <v>1175</v>
      </c>
      <c r="L252" s="1" t="s">
        <v>92</v>
      </c>
      <c r="M252" s="1" t="s">
        <v>1176</v>
      </c>
      <c r="N252" s="1">
        <v>77225</v>
      </c>
      <c r="O252" s="1">
        <v>10227</v>
      </c>
      <c r="P252" s="1" t="s">
        <v>58</v>
      </c>
      <c r="AA252" s="4"/>
      <c r="AF252" s="11"/>
    </row>
    <row r="253" spans="9:32">
      <c r="I253" s="1" t="s">
        <v>1177</v>
      </c>
      <c r="J253" s="1" t="s">
        <v>1178</v>
      </c>
      <c r="L253" s="1" t="s">
        <v>41</v>
      </c>
      <c r="M253" s="1" t="s">
        <v>1179</v>
      </c>
      <c r="N253" s="1">
        <v>72283</v>
      </c>
      <c r="O253" s="1">
        <v>11061</v>
      </c>
      <c r="P253" s="1" t="s">
        <v>43</v>
      </c>
      <c r="AA253" s="4"/>
      <c r="AF253" s="11"/>
    </row>
    <row r="254" spans="9:32">
      <c r="I254" s="1" t="s">
        <v>1180</v>
      </c>
      <c r="J254" s="1" t="s">
        <v>1181</v>
      </c>
      <c r="L254" s="1" t="s">
        <v>183</v>
      </c>
      <c r="M254" s="1" t="s">
        <v>1182</v>
      </c>
      <c r="N254" s="1">
        <v>75306</v>
      </c>
      <c r="O254" s="1">
        <v>10600</v>
      </c>
      <c r="P254" s="1" t="s">
        <v>36</v>
      </c>
      <c r="AA254" s="4"/>
      <c r="AF254" s="11"/>
    </row>
    <row r="255" spans="9:32">
      <c r="I255" s="1" t="s">
        <v>1183</v>
      </c>
      <c r="J255" s="1" t="s">
        <v>1184</v>
      </c>
      <c r="L255" s="1" t="s">
        <v>284</v>
      </c>
      <c r="M255" s="1" t="s">
        <v>284</v>
      </c>
      <c r="N255" s="1">
        <v>75000</v>
      </c>
      <c r="O255" s="1">
        <v>11088</v>
      </c>
      <c r="P255" s="1" t="s">
        <v>36</v>
      </c>
      <c r="AA255" s="4"/>
      <c r="AF255" s="11"/>
    </row>
    <row r="256" spans="9:32">
      <c r="I256" s="1" t="s">
        <v>1185</v>
      </c>
      <c r="J256" s="1" t="s">
        <v>1186</v>
      </c>
      <c r="L256" s="1" t="s">
        <v>624</v>
      </c>
      <c r="M256" s="1" t="s">
        <v>624</v>
      </c>
      <c r="N256" s="1">
        <v>74230</v>
      </c>
      <c r="O256" s="1">
        <v>11622</v>
      </c>
      <c r="P256" s="1" t="s">
        <v>82</v>
      </c>
      <c r="AA256" s="4"/>
      <c r="AF256" s="11"/>
    </row>
    <row r="257" spans="9:32">
      <c r="I257" s="1" t="s">
        <v>1187</v>
      </c>
      <c r="J257" s="1" t="s">
        <v>1188</v>
      </c>
      <c r="L257" s="1" t="s">
        <v>308</v>
      </c>
      <c r="M257" s="1" t="s">
        <v>1189</v>
      </c>
      <c r="N257" s="1">
        <v>73250</v>
      </c>
      <c r="O257" s="1">
        <v>11444</v>
      </c>
      <c r="P257" s="1" t="s">
        <v>168</v>
      </c>
      <c r="AA257" s="4"/>
      <c r="AF257" s="11"/>
    </row>
    <row r="258" spans="9:32">
      <c r="I258" s="1" t="s">
        <v>1190</v>
      </c>
      <c r="J258" s="1" t="s">
        <v>1191</v>
      </c>
      <c r="L258" s="1" t="s">
        <v>519</v>
      </c>
      <c r="M258" s="1" t="s">
        <v>1192</v>
      </c>
      <c r="N258" s="1">
        <v>88444</v>
      </c>
      <c r="O258" s="1">
        <v>10766</v>
      </c>
      <c r="P258" s="1" t="s">
        <v>137</v>
      </c>
      <c r="AA258" s="4"/>
      <c r="AF258" s="11"/>
    </row>
    <row r="259" spans="9:32">
      <c r="I259" s="1" t="s">
        <v>1193</v>
      </c>
      <c r="J259" s="1" t="s">
        <v>1194</v>
      </c>
      <c r="L259" s="1" t="s">
        <v>630</v>
      </c>
      <c r="M259" s="1" t="s">
        <v>630</v>
      </c>
      <c r="N259" s="1">
        <v>71330</v>
      </c>
      <c r="O259" s="1">
        <v>11100</v>
      </c>
      <c r="P259" s="1" t="s">
        <v>82</v>
      </c>
      <c r="AA259" s="4"/>
      <c r="AF259" s="11"/>
    </row>
    <row r="260" spans="9:32">
      <c r="I260" s="1" t="s">
        <v>1195</v>
      </c>
      <c r="J260" s="1" t="s">
        <v>1196</v>
      </c>
      <c r="L260" s="1" t="s">
        <v>630</v>
      </c>
      <c r="M260" s="1" t="s">
        <v>1197</v>
      </c>
      <c r="N260" s="1">
        <v>71333</v>
      </c>
      <c r="O260" s="1">
        <v>11100</v>
      </c>
      <c r="P260" s="1" t="s">
        <v>82</v>
      </c>
      <c r="AA260" s="4"/>
      <c r="AF260" s="11"/>
    </row>
    <row r="261" spans="9:32">
      <c r="I261" s="1" t="s">
        <v>1198</v>
      </c>
      <c r="J261" s="1" t="s">
        <v>1199</v>
      </c>
      <c r="L261" s="1" t="s">
        <v>74</v>
      </c>
      <c r="M261" s="1" t="s">
        <v>1200</v>
      </c>
      <c r="N261" s="1">
        <v>77243</v>
      </c>
      <c r="O261" s="1">
        <v>11428</v>
      </c>
      <c r="P261" s="1" t="s">
        <v>58</v>
      </c>
      <c r="AA261" s="4"/>
      <c r="AF261" s="11"/>
    </row>
    <row r="262" spans="9:32">
      <c r="I262" s="1" t="s">
        <v>1201</v>
      </c>
      <c r="J262" s="1" t="s">
        <v>1202</v>
      </c>
      <c r="L262" s="1" t="s">
        <v>55</v>
      </c>
      <c r="M262" s="1" t="s">
        <v>1203</v>
      </c>
      <c r="N262" s="1">
        <v>77207</v>
      </c>
      <c r="O262" s="1">
        <v>10049</v>
      </c>
      <c r="P262" s="1" t="s">
        <v>58</v>
      </c>
      <c r="AA262" s="4"/>
      <c r="AF262" s="11"/>
    </row>
    <row r="263" spans="9:32">
      <c r="I263" s="1" t="s">
        <v>1204</v>
      </c>
      <c r="J263" s="1" t="s">
        <v>1205</v>
      </c>
      <c r="L263" s="1" t="s">
        <v>635</v>
      </c>
      <c r="M263" s="1" t="s">
        <v>635</v>
      </c>
      <c r="N263" s="1">
        <v>77230</v>
      </c>
      <c r="O263" s="1">
        <v>11118</v>
      </c>
      <c r="P263" s="1" t="s">
        <v>58</v>
      </c>
      <c r="AA263" s="4"/>
      <c r="AF263" s="11"/>
    </row>
    <row r="264" spans="9:32">
      <c r="I264" s="1" t="s">
        <v>1206</v>
      </c>
      <c r="J264" s="1" t="s">
        <v>1207</v>
      </c>
      <c r="L264" s="1" t="s">
        <v>140</v>
      </c>
      <c r="M264" s="1" t="s">
        <v>1208</v>
      </c>
      <c r="N264" s="1">
        <v>70234</v>
      </c>
      <c r="O264" s="1">
        <v>10197</v>
      </c>
      <c r="P264" s="1" t="s">
        <v>43</v>
      </c>
      <c r="AA264" s="4"/>
      <c r="AF264" s="11"/>
    </row>
    <row r="265" spans="9:32">
      <c r="I265" s="1" t="s">
        <v>1209</v>
      </c>
      <c r="J265" s="1" t="s">
        <v>1210</v>
      </c>
      <c r="L265" s="1" t="s">
        <v>169</v>
      </c>
      <c r="M265" s="1" t="s">
        <v>1211</v>
      </c>
      <c r="N265" s="1">
        <v>80208</v>
      </c>
      <c r="O265" s="1">
        <v>10588</v>
      </c>
      <c r="P265" s="1" t="s">
        <v>91</v>
      </c>
      <c r="AA265" s="4"/>
      <c r="AF265" s="11"/>
    </row>
    <row r="266" spans="9:32">
      <c r="I266" s="1" t="s">
        <v>1212</v>
      </c>
      <c r="J266" s="1" t="s">
        <v>1213</v>
      </c>
      <c r="L266" s="1" t="s">
        <v>223</v>
      </c>
      <c r="M266" s="1" t="s">
        <v>1214</v>
      </c>
      <c r="N266" s="1">
        <v>76275</v>
      </c>
      <c r="O266" s="1">
        <v>11533</v>
      </c>
      <c r="P266" s="1" t="s">
        <v>153</v>
      </c>
      <c r="AA266" s="4"/>
      <c r="AF266" s="11"/>
    </row>
    <row r="267" spans="9:32">
      <c r="I267" s="1" t="s">
        <v>1215</v>
      </c>
      <c r="J267" s="1" t="s">
        <v>1216</v>
      </c>
      <c r="L267" s="1" t="s">
        <v>407</v>
      </c>
      <c r="M267" s="1" t="s">
        <v>1217</v>
      </c>
      <c r="N267" s="1">
        <v>70202</v>
      </c>
      <c r="O267" s="1">
        <v>11487</v>
      </c>
      <c r="P267" s="1" t="s">
        <v>43</v>
      </c>
      <c r="AA267" s="4"/>
      <c r="AF267" s="11"/>
    </row>
    <row r="268" spans="9:32">
      <c r="I268" s="1" t="s">
        <v>1218</v>
      </c>
      <c r="J268" s="1" t="s">
        <v>1219</v>
      </c>
      <c r="L268" s="1" t="s">
        <v>348</v>
      </c>
      <c r="M268" s="1" t="s">
        <v>1220</v>
      </c>
      <c r="N268" s="1">
        <v>88247</v>
      </c>
      <c r="O268" s="1">
        <v>10731</v>
      </c>
      <c r="P268" s="1" t="s">
        <v>182</v>
      </c>
      <c r="AA268" s="4"/>
      <c r="AF268" s="11"/>
    </row>
    <row r="269" spans="9:32">
      <c r="I269" s="1" t="s">
        <v>1221</v>
      </c>
      <c r="J269" s="1" t="s">
        <v>1222</v>
      </c>
      <c r="L269" s="1" t="s">
        <v>296</v>
      </c>
      <c r="M269" s="1" t="s">
        <v>296</v>
      </c>
      <c r="N269" s="1">
        <v>71300</v>
      </c>
      <c r="O269" s="1">
        <v>11126</v>
      </c>
      <c r="P269" s="1" t="s">
        <v>82</v>
      </c>
      <c r="AA269" s="4"/>
      <c r="AF269" s="11"/>
    </row>
    <row r="270" spans="9:32">
      <c r="I270" s="1" t="s">
        <v>1223</v>
      </c>
      <c r="J270" s="1" t="s">
        <v>1224</v>
      </c>
      <c r="L270" s="1" t="s">
        <v>198</v>
      </c>
      <c r="M270" s="1" t="s">
        <v>1225</v>
      </c>
      <c r="N270" s="1">
        <v>88307</v>
      </c>
      <c r="O270" s="1">
        <v>10243</v>
      </c>
      <c r="P270" s="1" t="s">
        <v>137</v>
      </c>
      <c r="AA270" s="4"/>
      <c r="AF270" s="11"/>
    </row>
    <row r="271" spans="9:32">
      <c r="I271" s="1" t="s">
        <v>1226</v>
      </c>
      <c r="J271" s="1" t="s">
        <v>1227</v>
      </c>
      <c r="L271" s="1" t="s">
        <v>114</v>
      </c>
      <c r="M271" s="1" t="s">
        <v>114</v>
      </c>
      <c r="N271" s="1">
        <v>72250</v>
      </c>
      <c r="O271" s="1">
        <v>11142</v>
      </c>
      <c r="P271" s="1" t="s">
        <v>43</v>
      </c>
      <c r="AA271" s="4"/>
      <c r="AF271" s="11"/>
    </row>
    <row r="272" spans="9:32">
      <c r="I272" s="1" t="s">
        <v>1228</v>
      </c>
      <c r="J272" s="1" t="s">
        <v>1229</v>
      </c>
      <c r="L272" s="1" t="s">
        <v>197</v>
      </c>
      <c r="M272" s="1" t="s">
        <v>1230</v>
      </c>
      <c r="N272" s="1">
        <v>88326</v>
      </c>
      <c r="O272" s="1">
        <v>10626</v>
      </c>
      <c r="P272" s="1" t="s">
        <v>182</v>
      </c>
      <c r="AA272" s="4"/>
      <c r="AF272" s="11"/>
    </row>
    <row r="273" spans="9:32">
      <c r="I273" s="1" t="s">
        <v>1231</v>
      </c>
      <c r="J273" s="1" t="s">
        <v>1232</v>
      </c>
      <c r="L273" s="1" t="s">
        <v>107</v>
      </c>
      <c r="M273" s="1" t="s">
        <v>1233</v>
      </c>
      <c r="N273" s="1">
        <v>73205</v>
      </c>
      <c r="O273" s="1">
        <v>11452</v>
      </c>
      <c r="P273" s="1" t="s">
        <v>168</v>
      </c>
      <c r="AA273" s="4"/>
      <c r="AF273" s="11"/>
    </row>
    <row r="274" spans="9:32">
      <c r="I274" s="1" t="s">
        <v>1234</v>
      </c>
      <c r="J274" s="1" t="s">
        <v>1235</v>
      </c>
      <c r="L274" s="1" t="s">
        <v>650</v>
      </c>
      <c r="M274" s="1" t="s">
        <v>650</v>
      </c>
      <c r="N274" s="1">
        <v>71320</v>
      </c>
      <c r="O274" s="1">
        <v>10928</v>
      </c>
      <c r="P274" s="1" t="s">
        <v>196</v>
      </c>
      <c r="AA274" s="4"/>
      <c r="AF274" s="11"/>
    </row>
    <row r="275" spans="9:32">
      <c r="I275" s="1" t="s">
        <v>1236</v>
      </c>
      <c r="J275" s="1" t="s">
        <v>1237</v>
      </c>
      <c r="L275" s="1" t="s">
        <v>307</v>
      </c>
      <c r="M275" s="1" t="s">
        <v>1238</v>
      </c>
      <c r="N275" s="1">
        <v>72227</v>
      </c>
      <c r="O275" s="1">
        <v>11177</v>
      </c>
      <c r="P275" s="1" t="s">
        <v>82</v>
      </c>
      <c r="AA275" s="4"/>
      <c r="AF275" s="11"/>
    </row>
    <row r="276" spans="9:32">
      <c r="I276" s="1" t="s">
        <v>1239</v>
      </c>
      <c r="J276" s="1" t="s">
        <v>1240</v>
      </c>
      <c r="L276" s="1" t="s">
        <v>188</v>
      </c>
      <c r="M276" s="1" t="s">
        <v>1241</v>
      </c>
      <c r="N276" s="1">
        <v>88113</v>
      </c>
      <c r="O276" s="1">
        <v>11410</v>
      </c>
      <c r="P276" s="1" t="s">
        <v>137</v>
      </c>
      <c r="AA276" s="4"/>
      <c r="AF276" s="11"/>
    </row>
    <row r="277" spans="9:32">
      <c r="I277" s="1" t="s">
        <v>1242</v>
      </c>
      <c r="J277" s="1" t="s">
        <v>1243</v>
      </c>
      <c r="L277" s="1" t="s">
        <v>542</v>
      </c>
      <c r="M277" s="1" t="s">
        <v>1244</v>
      </c>
      <c r="N277" s="1">
        <v>79262</v>
      </c>
      <c r="O277" s="1">
        <v>11541</v>
      </c>
      <c r="P277" s="1" t="s">
        <v>58</v>
      </c>
      <c r="AA277" s="4"/>
      <c r="AF277" s="11"/>
    </row>
    <row r="278" spans="9:32">
      <c r="I278" s="1" t="s">
        <v>1245</v>
      </c>
      <c r="J278" s="1" t="s">
        <v>1246</v>
      </c>
      <c r="L278" s="1" t="s">
        <v>635</v>
      </c>
      <c r="M278" s="1" t="s">
        <v>1247</v>
      </c>
      <c r="N278" s="1">
        <v>77231</v>
      </c>
      <c r="O278" s="1">
        <v>11118</v>
      </c>
      <c r="P278" s="1" t="s">
        <v>58</v>
      </c>
      <c r="AA278" s="4"/>
      <c r="AF278" s="11"/>
    </row>
    <row r="279" spans="9:32">
      <c r="I279" s="1" t="s">
        <v>1248</v>
      </c>
      <c r="J279" s="1" t="s">
        <v>1249</v>
      </c>
      <c r="L279" s="1" t="s">
        <v>55</v>
      </c>
      <c r="M279" s="1" t="s">
        <v>1250</v>
      </c>
      <c r="N279" s="1">
        <v>77203</v>
      </c>
      <c r="O279" s="1">
        <v>10049</v>
      </c>
      <c r="P279" s="1" t="s">
        <v>58</v>
      </c>
      <c r="AA279" s="4"/>
      <c r="AF279" s="11"/>
    </row>
    <row r="280" spans="9:32">
      <c r="I280" s="1" t="s">
        <v>1251</v>
      </c>
      <c r="J280" s="1" t="s">
        <v>1252</v>
      </c>
      <c r="L280" s="1" t="s">
        <v>139</v>
      </c>
      <c r="M280" s="1" t="s">
        <v>1253</v>
      </c>
      <c r="N280" s="1">
        <v>76254</v>
      </c>
      <c r="O280" s="1">
        <v>10391</v>
      </c>
      <c r="P280" s="1" t="s">
        <v>36</v>
      </c>
      <c r="AA280" s="4"/>
      <c r="AF280" s="11"/>
    </row>
    <row r="281" spans="9:32">
      <c r="I281" s="1" t="s">
        <v>1254</v>
      </c>
      <c r="J281" s="1" t="s">
        <v>1255</v>
      </c>
      <c r="L281" s="1" t="s">
        <v>307</v>
      </c>
      <c r="M281" s="1" t="s">
        <v>307</v>
      </c>
      <c r="N281" s="1">
        <v>72220</v>
      </c>
      <c r="O281" s="1">
        <v>11177</v>
      </c>
      <c r="P281" s="1" t="s">
        <v>82</v>
      </c>
      <c r="AA281" s="4"/>
      <c r="AF281" s="11"/>
    </row>
    <row r="282" spans="9:32">
      <c r="I282" s="1" t="s">
        <v>1256</v>
      </c>
      <c r="J282" s="1" t="s">
        <v>1257</v>
      </c>
      <c r="L282" s="1" t="s">
        <v>635</v>
      </c>
      <c r="M282" s="1" t="s">
        <v>1258</v>
      </c>
      <c r="N282" s="1">
        <v>77236</v>
      </c>
      <c r="O282" s="1">
        <v>11118</v>
      </c>
      <c r="P282" s="1" t="s">
        <v>58</v>
      </c>
      <c r="AA282" s="4"/>
      <c r="AF282" s="11"/>
    </row>
    <row r="283" spans="9:32">
      <c r="I283" s="1" t="s">
        <v>1259</v>
      </c>
      <c r="J283" s="1" t="s">
        <v>1260</v>
      </c>
      <c r="L283" s="1" t="s">
        <v>139</v>
      </c>
      <c r="M283" s="1" t="s">
        <v>1261</v>
      </c>
      <c r="N283" s="1">
        <v>76259</v>
      </c>
      <c r="O283" s="1">
        <v>10391</v>
      </c>
      <c r="P283" s="1" t="s">
        <v>36</v>
      </c>
      <c r="AA283" s="4"/>
      <c r="AF283" s="11"/>
    </row>
    <row r="284" spans="9:32">
      <c r="I284" s="1" t="s">
        <v>1262</v>
      </c>
      <c r="J284" s="1" t="s">
        <v>1263</v>
      </c>
      <c r="L284" s="1" t="s">
        <v>316</v>
      </c>
      <c r="M284" s="1" t="s">
        <v>316</v>
      </c>
      <c r="N284" s="1">
        <v>72000</v>
      </c>
      <c r="O284" s="1">
        <v>11185</v>
      </c>
      <c r="P284" s="1" t="s">
        <v>82</v>
      </c>
      <c r="AA284" s="4"/>
      <c r="AF284" s="11"/>
    </row>
    <row r="285" spans="9:32">
      <c r="I285" s="1" t="s">
        <v>1264</v>
      </c>
      <c r="J285" s="1" t="s">
        <v>1265</v>
      </c>
      <c r="L285" s="1" t="s">
        <v>80</v>
      </c>
      <c r="M285" s="1" t="s">
        <v>1266</v>
      </c>
      <c r="N285" s="1">
        <v>72236</v>
      </c>
      <c r="O285" s="1">
        <v>11207</v>
      </c>
      <c r="P285" s="1" t="s">
        <v>82</v>
      </c>
      <c r="AA285" s="4"/>
      <c r="AF285" s="11"/>
    </row>
    <row r="286" spans="9:32">
      <c r="I286" s="1" t="s">
        <v>1267</v>
      </c>
      <c r="J286" s="1" t="s">
        <v>1268</v>
      </c>
      <c r="L286" s="1" t="s">
        <v>80</v>
      </c>
      <c r="M286" s="1" t="s">
        <v>80</v>
      </c>
      <c r="N286" s="1">
        <v>72230</v>
      </c>
      <c r="O286" s="1">
        <v>11207</v>
      </c>
      <c r="P286" s="1" t="s">
        <v>82</v>
      </c>
      <c r="AA286" s="4"/>
      <c r="AF286" s="11"/>
    </row>
    <row r="287" spans="9:32">
      <c r="I287" s="1" t="s">
        <v>1269</v>
      </c>
      <c r="J287" s="1" t="s">
        <v>1270</v>
      </c>
      <c r="L287" s="1" t="s">
        <v>325</v>
      </c>
      <c r="M287" s="1" t="s">
        <v>325</v>
      </c>
      <c r="N287" s="1">
        <v>75270</v>
      </c>
      <c r="O287" s="1">
        <v>11215</v>
      </c>
      <c r="P287" s="1" t="s">
        <v>36</v>
      </c>
      <c r="AA287" s="4"/>
      <c r="AF287" s="11"/>
    </row>
    <row r="288" spans="9:32">
      <c r="I288" s="1" t="s">
        <v>1271</v>
      </c>
      <c r="J288" s="1" t="s">
        <v>1272</v>
      </c>
      <c r="L288" s="1" t="s">
        <v>124</v>
      </c>
      <c r="M288" s="1" t="s">
        <v>1273</v>
      </c>
      <c r="N288" s="1">
        <v>71373</v>
      </c>
      <c r="O288" s="1">
        <v>10189</v>
      </c>
      <c r="P288" s="1" t="s">
        <v>82</v>
      </c>
      <c r="AA288" s="4"/>
      <c r="AF288" s="11"/>
    </row>
    <row r="289" spans="9:32">
      <c r="I289" s="1" t="s">
        <v>1274</v>
      </c>
      <c r="J289" s="1" t="s">
        <v>1275</v>
      </c>
      <c r="AA289" s="4"/>
      <c r="AF289" s="11"/>
    </row>
    <row r="290" spans="9:32">
      <c r="I290" s="1" t="s">
        <v>1276</v>
      </c>
      <c r="J290" s="1" t="s">
        <v>1277</v>
      </c>
      <c r="AA290" s="4"/>
      <c r="AF290" s="11"/>
    </row>
    <row r="291" spans="9:32">
      <c r="I291" s="1" t="s">
        <v>1278</v>
      </c>
      <c r="J291" s="1" t="s">
        <v>1279</v>
      </c>
      <c r="AA291" s="4"/>
      <c r="AF291" s="11"/>
    </row>
    <row r="292" spans="9:32">
      <c r="I292" s="1" t="s">
        <v>1280</v>
      </c>
      <c r="J292" s="1" t="s">
        <v>1281</v>
      </c>
      <c r="AA292" s="4"/>
      <c r="AF292" s="11"/>
    </row>
    <row r="293" spans="9:32">
      <c r="I293" s="1" t="s">
        <v>1282</v>
      </c>
      <c r="J293" s="1" t="s">
        <v>1283</v>
      </c>
      <c r="AA293" s="4"/>
      <c r="AF293" s="11"/>
    </row>
    <row r="294" spans="9:32">
      <c r="I294" s="1" t="s">
        <v>1284</v>
      </c>
      <c r="J294" s="1" t="s">
        <v>1285</v>
      </c>
      <c r="AA294" s="4"/>
      <c r="AF294" s="11"/>
    </row>
    <row r="295" spans="9:32">
      <c r="I295" s="1" t="s">
        <v>1286</v>
      </c>
      <c r="J295" s="1" t="s">
        <v>1287</v>
      </c>
      <c r="AA295" s="4"/>
      <c r="AF295" s="11"/>
    </row>
    <row r="296" spans="9:32">
      <c r="I296" s="1" t="s">
        <v>1288</v>
      </c>
      <c r="J296" s="1" t="s">
        <v>1289</v>
      </c>
      <c r="AA296" s="4"/>
      <c r="AF296" s="11"/>
    </row>
    <row r="297" spans="9:32">
      <c r="I297" s="1" t="s">
        <v>1290</v>
      </c>
      <c r="J297" s="1" t="s">
        <v>1291</v>
      </c>
      <c r="AA297" s="4"/>
      <c r="AF297" s="11"/>
    </row>
    <row r="298" spans="9:32">
      <c r="I298" s="1" t="s">
        <v>1292</v>
      </c>
      <c r="J298" s="1" t="s">
        <v>1293</v>
      </c>
      <c r="AA298" s="4"/>
      <c r="AF298" s="11"/>
    </row>
    <row r="299" spans="9:32">
      <c r="I299" s="1" t="s">
        <v>1294</v>
      </c>
      <c r="J299" s="1" t="s">
        <v>1295</v>
      </c>
      <c r="AA299" s="4"/>
      <c r="AF299" s="11"/>
    </row>
    <row r="300" spans="9:32">
      <c r="I300" s="1" t="s">
        <v>1296</v>
      </c>
      <c r="J300" s="1" t="s">
        <v>1297</v>
      </c>
      <c r="AA300" s="4"/>
      <c r="AF300" s="11"/>
    </row>
    <row r="301" spans="9:32">
      <c r="I301" s="1" t="s">
        <v>1298</v>
      </c>
      <c r="J301" s="1" t="s">
        <v>1299</v>
      </c>
      <c r="AA301" s="4"/>
      <c r="AF301" s="11"/>
    </row>
    <row r="302" spans="9:32">
      <c r="I302" s="1" t="s">
        <v>1300</v>
      </c>
      <c r="J302" s="1" t="s">
        <v>1301</v>
      </c>
      <c r="AA302" s="4"/>
      <c r="AF302" s="11"/>
    </row>
    <row r="303" spans="9:32">
      <c r="I303" s="1" t="s">
        <v>1302</v>
      </c>
      <c r="J303" s="1" t="s">
        <v>1303</v>
      </c>
      <c r="AA303" s="4"/>
      <c r="AF303" s="11"/>
    </row>
    <row r="304" spans="9:32">
      <c r="I304" s="1" t="s">
        <v>1304</v>
      </c>
      <c r="J304" s="1" t="s">
        <v>1305</v>
      </c>
      <c r="AA304" s="4"/>
      <c r="AF304" s="11"/>
    </row>
    <row r="305" spans="9:32">
      <c r="I305" s="1" t="s">
        <v>1306</v>
      </c>
      <c r="J305" s="1" t="s">
        <v>1307</v>
      </c>
      <c r="AA305" s="4"/>
      <c r="AF305" s="11"/>
    </row>
    <row r="306" spans="9:32">
      <c r="I306" s="1" t="s">
        <v>1308</v>
      </c>
      <c r="J306" s="1" t="s">
        <v>1309</v>
      </c>
      <c r="AA306" s="4"/>
      <c r="AF306" s="11"/>
    </row>
    <row r="307" spans="9:32">
      <c r="I307" s="1" t="s">
        <v>1310</v>
      </c>
      <c r="J307" s="1" t="s">
        <v>1311</v>
      </c>
      <c r="AA307" s="4"/>
      <c r="AF307" s="11"/>
    </row>
    <row r="308" spans="9:32">
      <c r="I308" s="1" t="s">
        <v>1312</v>
      </c>
      <c r="J308" s="1" t="s">
        <v>1313</v>
      </c>
      <c r="AA308" s="4"/>
      <c r="AF308" s="11"/>
    </row>
    <row r="309" spans="9:32">
      <c r="I309" s="1" t="s">
        <v>1314</v>
      </c>
      <c r="J309" s="1" t="s">
        <v>1315</v>
      </c>
      <c r="AA309" s="4"/>
      <c r="AF309" s="11"/>
    </row>
    <row r="310" spans="9:32">
      <c r="I310" s="1" t="s">
        <v>1316</v>
      </c>
      <c r="J310" s="1" t="s">
        <v>1317</v>
      </c>
      <c r="AA310" s="4"/>
      <c r="AF310" s="11"/>
    </row>
    <row r="311" spans="9:32">
      <c r="I311" s="1" t="s">
        <v>1318</v>
      </c>
      <c r="J311" s="1" t="s">
        <v>1319</v>
      </c>
      <c r="AA311" s="4"/>
      <c r="AF311" s="11"/>
    </row>
    <row r="312" spans="9:32">
      <c r="I312" s="1" t="s">
        <v>1320</v>
      </c>
      <c r="J312" s="1" t="s">
        <v>1321</v>
      </c>
      <c r="AA312" s="4"/>
      <c r="AF312" s="11"/>
    </row>
    <row r="313" spans="9:32">
      <c r="I313" s="1" t="s">
        <v>1322</v>
      </c>
      <c r="J313" s="1" t="s">
        <v>1323</v>
      </c>
      <c r="AA313" s="4"/>
    </row>
    <row r="314" spans="9:32">
      <c r="I314" s="1" t="s">
        <v>1324</v>
      </c>
      <c r="J314" s="1" t="s">
        <v>1325</v>
      </c>
      <c r="AA314" s="4"/>
    </row>
    <row r="315" spans="9:32">
      <c r="I315" s="1" t="s">
        <v>1326</v>
      </c>
      <c r="J315" s="1" t="s">
        <v>1327</v>
      </c>
      <c r="AA315" s="4"/>
    </row>
    <row r="316" spans="9:32">
      <c r="I316" s="1" t="s">
        <v>1328</v>
      </c>
      <c r="J316" s="1" t="s">
        <v>1329</v>
      </c>
      <c r="AA316" s="4"/>
    </row>
    <row r="317" spans="9:32">
      <c r="I317" s="1" t="s">
        <v>1330</v>
      </c>
      <c r="J317" s="1" t="s">
        <v>1331</v>
      </c>
      <c r="AA317" s="4"/>
    </row>
    <row r="318" spans="9:32">
      <c r="I318" s="1" t="s">
        <v>1332</v>
      </c>
      <c r="J318" s="1" t="s">
        <v>1333</v>
      </c>
      <c r="AA318" s="4"/>
    </row>
    <row r="319" spans="9:32">
      <c r="I319" s="1" t="s">
        <v>1334</v>
      </c>
      <c r="J319" s="1" t="s">
        <v>1335</v>
      </c>
      <c r="AA319" s="4"/>
    </row>
    <row r="320" spans="9:32">
      <c r="I320" s="1" t="s">
        <v>1336</v>
      </c>
      <c r="J320" s="1" t="s">
        <v>1337</v>
      </c>
      <c r="AA320" s="4"/>
    </row>
    <row r="321" spans="9:27">
      <c r="I321" s="1" t="s">
        <v>1338</v>
      </c>
      <c r="J321" s="1" t="s">
        <v>1339</v>
      </c>
      <c r="AA321" s="4"/>
    </row>
    <row r="322" spans="9:27">
      <c r="I322" s="1" t="s">
        <v>1340</v>
      </c>
      <c r="J322" s="1" t="s">
        <v>1341</v>
      </c>
      <c r="AA322" s="4"/>
    </row>
    <row r="323" spans="9:27">
      <c r="I323" s="1" t="s">
        <v>1342</v>
      </c>
      <c r="J323" s="1" t="s">
        <v>1343</v>
      </c>
      <c r="AA323" s="4"/>
    </row>
    <row r="324" spans="9:27">
      <c r="I324" s="1" t="s">
        <v>1344</v>
      </c>
      <c r="J324" s="1" t="s">
        <v>1345</v>
      </c>
      <c r="AA324" s="4"/>
    </row>
    <row r="325" spans="9:27">
      <c r="I325" s="1" t="s">
        <v>1346</v>
      </c>
      <c r="J325" s="1" t="s">
        <v>1347</v>
      </c>
      <c r="AA325" s="4"/>
    </row>
    <row r="326" spans="9:27">
      <c r="I326" s="1" t="s">
        <v>1348</v>
      </c>
      <c r="J326" s="1" t="s">
        <v>1349</v>
      </c>
      <c r="AA326" s="4"/>
    </row>
    <row r="327" spans="9:27">
      <c r="I327" s="1" t="s">
        <v>1350</v>
      </c>
      <c r="J327" s="1" t="s">
        <v>1351</v>
      </c>
      <c r="AA327" s="4"/>
    </row>
    <row r="328" spans="9:27">
      <c r="I328" s="1" t="s">
        <v>1352</v>
      </c>
      <c r="J328" s="1" t="s">
        <v>1353</v>
      </c>
      <c r="AA328" s="4"/>
    </row>
    <row r="329" spans="9:27">
      <c r="I329" s="1" t="s">
        <v>1354</v>
      </c>
      <c r="J329" s="1" t="s">
        <v>1355</v>
      </c>
      <c r="AA329" s="4"/>
    </row>
    <row r="330" spans="9:27">
      <c r="I330" s="1" t="s">
        <v>1356</v>
      </c>
      <c r="J330" s="1" t="s">
        <v>1357</v>
      </c>
      <c r="AA330" s="4"/>
    </row>
    <row r="331" spans="9:27">
      <c r="I331" s="1" t="s">
        <v>1358</v>
      </c>
      <c r="J331" s="1" t="s">
        <v>1359</v>
      </c>
      <c r="AA331" s="4"/>
    </row>
    <row r="332" spans="9:27">
      <c r="I332" s="1" t="s">
        <v>1360</v>
      </c>
      <c r="J332" s="1" t="s">
        <v>1361</v>
      </c>
      <c r="AA332" s="4"/>
    </row>
    <row r="333" spans="9:27">
      <c r="I333" s="1" t="s">
        <v>1362</v>
      </c>
      <c r="J333" s="1" t="s">
        <v>1363</v>
      </c>
      <c r="AA333" s="4"/>
    </row>
    <row r="334" spans="9:27">
      <c r="I334" s="1" t="s">
        <v>1364</v>
      </c>
      <c r="J334" s="1" t="s">
        <v>1365</v>
      </c>
      <c r="AA334" s="4"/>
    </row>
    <row r="335" spans="9:27">
      <c r="I335" s="1" t="s">
        <v>1366</v>
      </c>
      <c r="J335" s="1" t="s">
        <v>1367</v>
      </c>
      <c r="AA335" s="4"/>
    </row>
    <row r="336" spans="9:27">
      <c r="I336" s="1" t="s">
        <v>1368</v>
      </c>
      <c r="J336" s="1" t="s">
        <v>1369</v>
      </c>
      <c r="AA336" s="4"/>
    </row>
    <row r="337" spans="9:27">
      <c r="I337" s="1" t="s">
        <v>1370</v>
      </c>
      <c r="J337" s="1" t="s">
        <v>1371</v>
      </c>
      <c r="AA337" s="4"/>
    </row>
    <row r="338" spans="9:27">
      <c r="I338" s="1" t="s">
        <v>1372</v>
      </c>
      <c r="J338" s="1" t="s">
        <v>1373</v>
      </c>
      <c r="AA338" s="4"/>
    </row>
    <row r="339" spans="9:27">
      <c r="I339" s="1" t="s">
        <v>1374</v>
      </c>
      <c r="J339" s="1" t="s">
        <v>1375</v>
      </c>
      <c r="AA339" s="4"/>
    </row>
    <row r="340" spans="9:27">
      <c r="I340" s="1" t="s">
        <v>1376</v>
      </c>
      <c r="J340" s="1" t="s">
        <v>1377</v>
      </c>
      <c r="AA340" s="4"/>
    </row>
    <row r="341" spans="9:27">
      <c r="I341" s="1" t="s">
        <v>1378</v>
      </c>
      <c r="J341" s="1" t="s">
        <v>1379</v>
      </c>
      <c r="AA341" s="4"/>
    </row>
    <row r="342" spans="9:27">
      <c r="I342" s="1" t="s">
        <v>1380</v>
      </c>
      <c r="J342" s="1" t="s">
        <v>1381</v>
      </c>
      <c r="AA342" s="4"/>
    </row>
    <row r="343" spans="9:27">
      <c r="I343" s="1" t="s">
        <v>1382</v>
      </c>
      <c r="J343" s="1" t="s">
        <v>1383</v>
      </c>
      <c r="AA343" s="4"/>
    </row>
    <row r="344" spans="9:27">
      <c r="I344" s="1" t="s">
        <v>1384</v>
      </c>
      <c r="J344" s="1" t="s">
        <v>1385</v>
      </c>
      <c r="AA344" s="4"/>
    </row>
    <row r="345" spans="9:27">
      <c r="I345" s="1" t="s">
        <v>1386</v>
      </c>
      <c r="J345" s="1" t="s">
        <v>1387</v>
      </c>
      <c r="AA345" s="4"/>
    </row>
    <row r="346" spans="9:27">
      <c r="I346" s="1" t="s">
        <v>1388</v>
      </c>
      <c r="J346" s="1" t="s">
        <v>1389</v>
      </c>
      <c r="AA346" s="4"/>
    </row>
    <row r="347" spans="9:27">
      <c r="I347" s="1" t="s">
        <v>1390</v>
      </c>
      <c r="J347" s="1" t="s">
        <v>1391</v>
      </c>
      <c r="AA347" s="4"/>
    </row>
    <row r="348" spans="9:27">
      <c r="I348" s="1" t="s">
        <v>1392</v>
      </c>
      <c r="J348" s="1" t="s">
        <v>1393</v>
      </c>
      <c r="AA348" s="4"/>
    </row>
    <row r="349" spans="9:27">
      <c r="I349" s="1" t="s">
        <v>1394</v>
      </c>
      <c r="J349" s="1" t="s">
        <v>1395</v>
      </c>
      <c r="AA349" s="4"/>
    </row>
    <row r="350" spans="9:27">
      <c r="I350" s="1" t="s">
        <v>1396</v>
      </c>
      <c r="J350" s="1" t="s">
        <v>1397</v>
      </c>
      <c r="AA350" s="4"/>
    </row>
    <row r="351" spans="9:27">
      <c r="I351" s="1" t="s">
        <v>1398</v>
      </c>
      <c r="J351" s="1" t="s">
        <v>1399</v>
      </c>
      <c r="AA351" s="4"/>
    </row>
    <row r="352" spans="9:27">
      <c r="I352" s="1" t="s">
        <v>1400</v>
      </c>
      <c r="J352" s="1" t="s">
        <v>1401</v>
      </c>
      <c r="AA352" s="4"/>
    </row>
    <row r="353" spans="9:27">
      <c r="I353" s="1" t="s">
        <v>1402</v>
      </c>
      <c r="J353" s="1" t="s">
        <v>1403</v>
      </c>
      <c r="AA353" s="4"/>
    </row>
    <row r="354" spans="9:27">
      <c r="I354" s="1" t="s">
        <v>1404</v>
      </c>
      <c r="J354" s="1" t="s">
        <v>1405</v>
      </c>
      <c r="AA354" s="4"/>
    </row>
    <row r="355" spans="9:27">
      <c r="I355" s="1" t="s">
        <v>1406</v>
      </c>
      <c r="J355" s="1" t="s">
        <v>1407</v>
      </c>
      <c r="AA355" s="4"/>
    </row>
    <row r="356" spans="9:27">
      <c r="I356" s="1" t="s">
        <v>1408</v>
      </c>
      <c r="J356" s="1" t="s">
        <v>1409</v>
      </c>
      <c r="AA356" s="4"/>
    </row>
    <row r="357" spans="9:27">
      <c r="I357" s="1" t="s">
        <v>1410</v>
      </c>
      <c r="J357" s="1" t="s">
        <v>1411</v>
      </c>
      <c r="AA357" s="4"/>
    </row>
    <row r="358" spans="9:27">
      <c r="I358" s="1" t="s">
        <v>1412</v>
      </c>
      <c r="J358" s="1" t="s">
        <v>1413</v>
      </c>
      <c r="AA358" s="4"/>
    </row>
    <row r="359" spans="9:27">
      <c r="I359" s="1" t="s">
        <v>1414</v>
      </c>
      <c r="J359" s="1" t="s">
        <v>1415</v>
      </c>
      <c r="AA359" s="4"/>
    </row>
    <row r="360" spans="9:27">
      <c r="I360" s="1" t="s">
        <v>1416</v>
      </c>
      <c r="J360" s="1" t="s">
        <v>1417</v>
      </c>
      <c r="AA360" s="4"/>
    </row>
    <row r="361" spans="9:27">
      <c r="I361" s="1" t="s">
        <v>1418</v>
      </c>
      <c r="J361" s="1" t="s">
        <v>1419</v>
      </c>
      <c r="AA361" s="4"/>
    </row>
    <row r="362" spans="9:27">
      <c r="I362" s="1" t="s">
        <v>1420</v>
      </c>
      <c r="J362" s="1" t="s">
        <v>1421</v>
      </c>
      <c r="AA362" s="4"/>
    </row>
    <row r="363" spans="9:27">
      <c r="I363" s="1" t="s">
        <v>1422</v>
      </c>
      <c r="J363" s="1" t="s">
        <v>1423</v>
      </c>
      <c r="AA363" s="4"/>
    </row>
    <row r="364" spans="9:27">
      <c r="I364" s="1" t="s">
        <v>1424</v>
      </c>
      <c r="J364" s="1" t="s">
        <v>1425</v>
      </c>
      <c r="AA364" s="4"/>
    </row>
    <row r="365" spans="9:27">
      <c r="I365" s="1" t="s">
        <v>1426</v>
      </c>
      <c r="J365" s="1" t="s">
        <v>1427</v>
      </c>
      <c r="AA365" s="4"/>
    </row>
    <row r="366" spans="9:27">
      <c r="I366" s="1" t="s">
        <v>1428</v>
      </c>
      <c r="J366" s="1" t="s">
        <v>1429</v>
      </c>
      <c r="AA366" s="4"/>
    </row>
    <row r="367" spans="9:27">
      <c r="I367" s="1" t="s">
        <v>1430</v>
      </c>
      <c r="J367" s="1" t="s">
        <v>1431</v>
      </c>
      <c r="AA367" s="4"/>
    </row>
    <row r="368" spans="9:27">
      <c r="I368" s="1" t="s">
        <v>1432</v>
      </c>
      <c r="J368" s="1" t="s">
        <v>1433</v>
      </c>
      <c r="AA368" s="4"/>
    </row>
    <row r="369" spans="9:27">
      <c r="I369" s="1" t="s">
        <v>1434</v>
      </c>
      <c r="J369" s="1" t="s">
        <v>1435</v>
      </c>
      <c r="AA369" s="4"/>
    </row>
    <row r="370" spans="9:27">
      <c r="I370" s="1" t="s">
        <v>1436</v>
      </c>
      <c r="J370" s="1" t="s">
        <v>1437</v>
      </c>
      <c r="AA370" s="4"/>
    </row>
    <row r="371" spans="9:27" ht="42.75" customHeight="1">
      <c r="I371" s="1" t="s">
        <v>1438</v>
      </c>
      <c r="J371" s="1" t="s">
        <v>1439</v>
      </c>
      <c r="AA371" s="4"/>
    </row>
    <row r="372" spans="9:27">
      <c r="I372" s="1" t="s">
        <v>1440</v>
      </c>
      <c r="J372" s="1" t="s">
        <v>1441</v>
      </c>
      <c r="AA372" s="4"/>
    </row>
    <row r="373" spans="9:27">
      <c r="I373" s="1" t="s">
        <v>1442</v>
      </c>
      <c r="J373" s="1" t="s">
        <v>1443</v>
      </c>
      <c r="AA373" s="4"/>
    </row>
    <row r="374" spans="9:27">
      <c r="I374" s="1" t="s">
        <v>1444</v>
      </c>
      <c r="J374" s="1" t="s">
        <v>1445</v>
      </c>
      <c r="AA374" s="4"/>
    </row>
    <row r="375" spans="9:27">
      <c r="I375" s="1" t="s">
        <v>1446</v>
      </c>
      <c r="J375" s="1" t="s">
        <v>1447</v>
      </c>
      <c r="AA375" s="4"/>
    </row>
    <row r="376" spans="9:27">
      <c r="I376" s="1" t="s">
        <v>1448</v>
      </c>
      <c r="J376" s="1" t="s">
        <v>1449</v>
      </c>
      <c r="AA376" s="4"/>
    </row>
    <row r="377" spans="9:27">
      <c r="I377" s="1" t="s">
        <v>1450</v>
      </c>
      <c r="J377" s="1" t="s">
        <v>1451</v>
      </c>
      <c r="AA377" s="4"/>
    </row>
    <row r="378" spans="9:27">
      <c r="I378" s="1" t="s">
        <v>1452</v>
      </c>
      <c r="J378" s="1" t="s">
        <v>1453</v>
      </c>
      <c r="AA378" s="4"/>
    </row>
    <row r="379" spans="9:27">
      <c r="I379" s="1" t="s">
        <v>1454</v>
      </c>
      <c r="J379" s="1" t="s">
        <v>1455</v>
      </c>
      <c r="AA379" s="4"/>
    </row>
    <row r="380" spans="9:27">
      <c r="I380" s="1" t="s">
        <v>1456</v>
      </c>
      <c r="J380" s="1" t="s">
        <v>1457</v>
      </c>
      <c r="AA380" s="4"/>
    </row>
    <row r="381" spans="9:27">
      <c r="I381" s="1" t="s">
        <v>1458</v>
      </c>
      <c r="J381" s="1" t="s">
        <v>1459</v>
      </c>
      <c r="AA381" s="4"/>
    </row>
    <row r="382" spans="9:27">
      <c r="I382" s="1" t="s">
        <v>1460</v>
      </c>
      <c r="J382" s="1" t="s">
        <v>1461</v>
      </c>
      <c r="AA382" s="4"/>
    </row>
    <row r="383" spans="9:27">
      <c r="I383" s="1" t="s">
        <v>1462</v>
      </c>
      <c r="J383" s="1" t="s">
        <v>1463</v>
      </c>
      <c r="AA383" s="4"/>
    </row>
    <row r="384" spans="9:27">
      <c r="I384" s="1" t="s">
        <v>1464</v>
      </c>
      <c r="J384" s="1" t="s">
        <v>1465</v>
      </c>
      <c r="AA384" s="4"/>
    </row>
    <row r="385" spans="9:27">
      <c r="I385" s="1" t="s">
        <v>1466</v>
      </c>
      <c r="J385" s="1" t="s">
        <v>1467</v>
      </c>
      <c r="AA385" s="4"/>
    </row>
    <row r="386" spans="9:27">
      <c r="I386" s="1" t="s">
        <v>1468</v>
      </c>
      <c r="J386" s="1" t="s">
        <v>1469</v>
      </c>
      <c r="AA386" s="4"/>
    </row>
    <row r="387" spans="9:27">
      <c r="I387" s="1" t="s">
        <v>1470</v>
      </c>
      <c r="J387" s="1" t="s">
        <v>1471</v>
      </c>
      <c r="AA387" s="4"/>
    </row>
    <row r="388" spans="9:27">
      <c r="I388" s="1" t="s">
        <v>1472</v>
      </c>
      <c r="J388" s="1" t="s">
        <v>1473</v>
      </c>
      <c r="AA388" s="4"/>
    </row>
    <row r="389" spans="9:27">
      <c r="I389" s="1" t="s">
        <v>1474</v>
      </c>
      <c r="J389" s="1" t="s">
        <v>1475</v>
      </c>
      <c r="AA389" s="4"/>
    </row>
    <row r="390" spans="9:27">
      <c r="I390" s="1" t="s">
        <v>1476</v>
      </c>
      <c r="J390" s="1" t="s">
        <v>1477</v>
      </c>
      <c r="AA390" s="4"/>
    </row>
    <row r="391" spans="9:27">
      <c r="I391" s="1" t="s">
        <v>1478</v>
      </c>
      <c r="J391" s="1" t="s">
        <v>1479</v>
      </c>
      <c r="AA391" s="4"/>
    </row>
    <row r="392" spans="9:27">
      <c r="I392" s="1" t="s">
        <v>1480</v>
      </c>
      <c r="J392" s="1" t="s">
        <v>1481</v>
      </c>
      <c r="AA392" s="4"/>
    </row>
    <row r="393" spans="9:27">
      <c r="I393" s="1" t="s">
        <v>1482</v>
      </c>
      <c r="J393" s="1" t="s">
        <v>1483</v>
      </c>
      <c r="AA393" s="4"/>
    </row>
    <row r="394" spans="9:27">
      <c r="I394" s="1" t="s">
        <v>1484</v>
      </c>
      <c r="J394" s="1" t="s">
        <v>1485</v>
      </c>
      <c r="AA394" s="4"/>
    </row>
    <row r="395" spans="9:27">
      <c r="I395" s="1" t="s">
        <v>1486</v>
      </c>
      <c r="J395" s="1" t="s">
        <v>1487</v>
      </c>
      <c r="AA395" s="4"/>
    </row>
    <row r="396" spans="9:27">
      <c r="I396" s="1" t="s">
        <v>1488</v>
      </c>
      <c r="J396" s="1" t="s">
        <v>1489</v>
      </c>
      <c r="AA396" s="4"/>
    </row>
    <row r="397" spans="9:27">
      <c r="I397" s="1" t="s">
        <v>1490</v>
      </c>
      <c r="J397" s="1" t="s">
        <v>1491</v>
      </c>
      <c r="AA397" s="4"/>
    </row>
    <row r="398" spans="9:27">
      <c r="I398" s="1" t="s">
        <v>1492</v>
      </c>
      <c r="J398" s="1" t="s">
        <v>1493</v>
      </c>
      <c r="AA398" s="4"/>
    </row>
    <row r="399" spans="9:27">
      <c r="I399" s="1" t="s">
        <v>1494</v>
      </c>
      <c r="J399" s="1" t="s">
        <v>1495</v>
      </c>
      <c r="AA399" s="4"/>
    </row>
    <row r="400" spans="9:27">
      <c r="I400" s="1" t="s">
        <v>1496</v>
      </c>
      <c r="J400" s="1" t="s">
        <v>1497</v>
      </c>
      <c r="AA400" s="4"/>
    </row>
    <row r="401" spans="9:27">
      <c r="I401" s="1" t="s">
        <v>1498</v>
      </c>
      <c r="J401" s="1" t="s">
        <v>1499</v>
      </c>
      <c r="AA401" s="4"/>
    </row>
    <row r="402" spans="9:27">
      <c r="I402" s="1" t="s">
        <v>1500</v>
      </c>
      <c r="J402" s="1" t="s">
        <v>1501</v>
      </c>
      <c r="AA402" s="4"/>
    </row>
    <row r="403" spans="9:27">
      <c r="I403" s="1" t="s">
        <v>1502</v>
      </c>
      <c r="J403" s="1" t="s">
        <v>1503</v>
      </c>
      <c r="AA403" s="4"/>
    </row>
    <row r="404" spans="9:27">
      <c r="I404" s="1" t="s">
        <v>1504</v>
      </c>
      <c r="J404" s="1" t="s">
        <v>1505</v>
      </c>
      <c r="AA404" s="4"/>
    </row>
    <row r="405" spans="9:27">
      <c r="I405" s="1" t="s">
        <v>1506</v>
      </c>
      <c r="J405" s="1" t="s">
        <v>1507</v>
      </c>
      <c r="AA405" s="4"/>
    </row>
    <row r="406" spans="9:27">
      <c r="I406" s="1" t="s">
        <v>1508</v>
      </c>
      <c r="J406" s="1" t="s">
        <v>1509</v>
      </c>
      <c r="AA406" s="4"/>
    </row>
    <row r="407" spans="9:27">
      <c r="I407" s="1" t="s">
        <v>1510</v>
      </c>
      <c r="J407" s="1" t="s">
        <v>1511</v>
      </c>
      <c r="AA407" s="4"/>
    </row>
    <row r="408" spans="9:27">
      <c r="I408" s="1" t="s">
        <v>1512</v>
      </c>
      <c r="J408" s="1" t="s">
        <v>1513</v>
      </c>
      <c r="AA408" s="4"/>
    </row>
    <row r="409" spans="9:27">
      <c r="I409" s="1" t="s">
        <v>1514</v>
      </c>
      <c r="J409" s="1" t="s">
        <v>1515</v>
      </c>
      <c r="AA409" s="4"/>
    </row>
    <row r="410" spans="9:27">
      <c r="I410" s="1" t="s">
        <v>1516</v>
      </c>
      <c r="J410" s="1" t="s">
        <v>1517</v>
      </c>
      <c r="AA410" s="4"/>
    </row>
    <row r="411" spans="9:27">
      <c r="I411" s="1" t="s">
        <v>1518</v>
      </c>
      <c r="J411" s="1" t="s">
        <v>1519</v>
      </c>
      <c r="AA411" s="4"/>
    </row>
    <row r="412" spans="9:27">
      <c r="I412" s="1" t="s">
        <v>1520</v>
      </c>
      <c r="J412" s="1" t="s">
        <v>1521</v>
      </c>
      <c r="AA412" s="4"/>
    </row>
    <row r="413" spans="9:27">
      <c r="I413" s="1" t="s">
        <v>1522</v>
      </c>
      <c r="J413" s="1" t="s">
        <v>1523</v>
      </c>
      <c r="AA413" s="4"/>
    </row>
    <row r="414" spans="9:27">
      <c r="I414" s="1" t="s">
        <v>1524</v>
      </c>
      <c r="J414" s="1" t="s">
        <v>1525</v>
      </c>
      <c r="AA414" s="4"/>
    </row>
    <row r="415" spans="9:27">
      <c r="I415" s="1" t="s">
        <v>1526</v>
      </c>
      <c r="J415" s="1" t="s">
        <v>1527</v>
      </c>
      <c r="AA415" s="4"/>
    </row>
    <row r="416" spans="9:27">
      <c r="I416" s="1" t="s">
        <v>1528</v>
      </c>
      <c r="J416" s="1" t="s">
        <v>1529</v>
      </c>
      <c r="AA416" s="4"/>
    </row>
    <row r="417" spans="9:27">
      <c r="I417" s="1" t="s">
        <v>1530</v>
      </c>
      <c r="J417" s="1" t="s">
        <v>1531</v>
      </c>
      <c r="AA417" s="4"/>
    </row>
    <row r="418" spans="9:27">
      <c r="I418" s="1" t="s">
        <v>1532</v>
      </c>
      <c r="J418" s="1" t="s">
        <v>1533</v>
      </c>
      <c r="AA418" s="4"/>
    </row>
    <row r="419" spans="9:27">
      <c r="I419" s="1" t="s">
        <v>1534</v>
      </c>
      <c r="J419" s="1" t="s">
        <v>1535</v>
      </c>
      <c r="AA419" s="4"/>
    </row>
    <row r="420" spans="9:27">
      <c r="I420" s="1" t="s">
        <v>1536</v>
      </c>
      <c r="J420" s="1" t="s">
        <v>1537</v>
      </c>
      <c r="AA420" s="4"/>
    </row>
    <row r="421" spans="9:27">
      <c r="I421" s="1" t="s">
        <v>1538</v>
      </c>
      <c r="J421" s="1" t="s">
        <v>1539</v>
      </c>
      <c r="AA421" s="4"/>
    </row>
    <row r="422" spans="9:27">
      <c r="I422" s="1" t="s">
        <v>1540</v>
      </c>
      <c r="J422" s="1" t="s">
        <v>1541</v>
      </c>
      <c r="AA422" s="4"/>
    </row>
    <row r="423" spans="9:27">
      <c r="I423" s="1" t="s">
        <v>1542</v>
      </c>
      <c r="J423" s="1" t="s">
        <v>1543</v>
      </c>
      <c r="AA423" s="4"/>
    </row>
    <row r="424" spans="9:27">
      <c r="I424" s="1" t="s">
        <v>1544</v>
      </c>
      <c r="J424" s="1" t="s">
        <v>1545</v>
      </c>
      <c r="AA424" s="4"/>
    </row>
    <row r="425" spans="9:27">
      <c r="I425" s="1" t="s">
        <v>1546</v>
      </c>
      <c r="J425" s="1" t="s">
        <v>1547</v>
      </c>
      <c r="AA425" s="4"/>
    </row>
    <row r="426" spans="9:27">
      <c r="I426" s="1" t="s">
        <v>1548</v>
      </c>
      <c r="J426" s="1" t="s">
        <v>1549</v>
      </c>
      <c r="AA426" s="4"/>
    </row>
    <row r="427" spans="9:27">
      <c r="I427" s="1" t="s">
        <v>1550</v>
      </c>
      <c r="J427" s="1" t="s">
        <v>1551</v>
      </c>
      <c r="AA427" s="4"/>
    </row>
    <row r="428" spans="9:27">
      <c r="I428" s="1" t="s">
        <v>1552</v>
      </c>
      <c r="J428" s="1" t="s">
        <v>1553</v>
      </c>
      <c r="AA428" s="4"/>
    </row>
    <row r="429" spans="9:27">
      <c r="I429" s="1" t="s">
        <v>1554</v>
      </c>
      <c r="J429" s="1" t="s">
        <v>1555</v>
      </c>
      <c r="AA429" s="4"/>
    </row>
    <row r="430" spans="9:27">
      <c r="I430" s="1" t="s">
        <v>1556</v>
      </c>
      <c r="J430" s="1" t="s">
        <v>1557</v>
      </c>
      <c r="AA430" s="4"/>
    </row>
    <row r="431" spans="9:27">
      <c r="I431" s="1" t="s">
        <v>1558</v>
      </c>
      <c r="J431" s="1" t="s">
        <v>1559</v>
      </c>
      <c r="AA431" s="4"/>
    </row>
    <row r="432" spans="9:27">
      <c r="I432" s="1" t="s">
        <v>1560</v>
      </c>
      <c r="J432" s="1" t="s">
        <v>1561</v>
      </c>
      <c r="AA432" s="4"/>
    </row>
    <row r="433" spans="9:27">
      <c r="I433" s="1" t="s">
        <v>1562</v>
      </c>
      <c r="J433" s="1" t="s">
        <v>1563</v>
      </c>
      <c r="AA433" s="4"/>
    </row>
    <row r="434" spans="9:27">
      <c r="I434" s="1" t="s">
        <v>1564</v>
      </c>
      <c r="J434" s="1" t="s">
        <v>1565</v>
      </c>
      <c r="AA434" s="4"/>
    </row>
    <row r="435" spans="9:27">
      <c r="I435" s="1" t="s">
        <v>1566</v>
      </c>
      <c r="J435" s="1" t="s">
        <v>1567</v>
      </c>
      <c r="AA435" s="4"/>
    </row>
    <row r="436" spans="9:27">
      <c r="I436" s="1" t="s">
        <v>1568</v>
      </c>
      <c r="J436" s="1" t="s">
        <v>1569</v>
      </c>
      <c r="AA436" s="4"/>
    </row>
    <row r="437" spans="9:27">
      <c r="I437" s="1" t="s">
        <v>1570</v>
      </c>
      <c r="J437" s="1" t="s">
        <v>1571</v>
      </c>
      <c r="AA437" s="4"/>
    </row>
    <row r="438" spans="9:27">
      <c r="I438" s="1" t="s">
        <v>1572</v>
      </c>
      <c r="J438" s="1" t="s">
        <v>1573</v>
      </c>
      <c r="AA438" s="4"/>
    </row>
    <row r="439" spans="9:27">
      <c r="I439" s="1" t="s">
        <v>1574</v>
      </c>
      <c r="J439" s="1" t="s">
        <v>1575</v>
      </c>
      <c r="AA439" s="4"/>
    </row>
    <row r="440" spans="9:27">
      <c r="I440" s="1" t="s">
        <v>1576</v>
      </c>
      <c r="J440" s="1" t="s">
        <v>1577</v>
      </c>
      <c r="AA440" s="4"/>
    </row>
    <row r="441" spans="9:27">
      <c r="I441" s="1" t="s">
        <v>1578</v>
      </c>
      <c r="J441" s="1" t="s">
        <v>1579</v>
      </c>
      <c r="AA441" s="4"/>
    </row>
    <row r="442" spans="9:27">
      <c r="I442" s="1" t="s">
        <v>1580</v>
      </c>
      <c r="J442" s="1" t="s">
        <v>1581</v>
      </c>
      <c r="AA442" s="4"/>
    </row>
    <row r="443" spans="9:27">
      <c r="I443" s="1" t="s">
        <v>1582</v>
      </c>
      <c r="J443" s="1" t="s">
        <v>1583</v>
      </c>
      <c r="AA443" s="4"/>
    </row>
    <row r="444" spans="9:27">
      <c r="I444" s="1" t="s">
        <v>1584</v>
      </c>
      <c r="J444" s="1" t="s">
        <v>1585</v>
      </c>
      <c r="AA444" s="4"/>
    </row>
    <row r="445" spans="9:27">
      <c r="I445" s="1" t="s">
        <v>1586</v>
      </c>
      <c r="J445" s="1" t="s">
        <v>1587</v>
      </c>
      <c r="AA445" s="4"/>
    </row>
    <row r="446" spans="9:27">
      <c r="I446" s="1" t="s">
        <v>1588</v>
      </c>
      <c r="J446" s="1" t="s">
        <v>1589</v>
      </c>
      <c r="AA446" s="4"/>
    </row>
    <row r="447" spans="9:27">
      <c r="I447" s="1" t="s">
        <v>1590</v>
      </c>
      <c r="J447" s="1" t="s">
        <v>1591</v>
      </c>
      <c r="AA447" s="4"/>
    </row>
    <row r="448" spans="9:27">
      <c r="I448" s="1" t="s">
        <v>1592</v>
      </c>
      <c r="J448" s="1" t="s">
        <v>1593</v>
      </c>
      <c r="AA448" s="4"/>
    </row>
    <row r="449" spans="9:27">
      <c r="I449" s="1" t="s">
        <v>1594</v>
      </c>
      <c r="J449" s="1" t="s">
        <v>1595</v>
      </c>
      <c r="AA449" s="4"/>
    </row>
    <row r="450" spans="9:27">
      <c r="I450" s="1" t="s">
        <v>1596</v>
      </c>
      <c r="J450" s="1" t="s">
        <v>1597</v>
      </c>
      <c r="AA450" s="4"/>
    </row>
    <row r="451" spans="9:27">
      <c r="I451" s="1" t="s">
        <v>1598</v>
      </c>
      <c r="J451" s="1" t="s">
        <v>1599</v>
      </c>
      <c r="AA451" s="4"/>
    </row>
    <row r="452" spans="9:27">
      <c r="I452" s="1" t="s">
        <v>1600</v>
      </c>
      <c r="J452" s="1" t="s">
        <v>1601</v>
      </c>
      <c r="AA452" s="4"/>
    </row>
    <row r="453" spans="9:27">
      <c r="I453" s="1" t="s">
        <v>1602</v>
      </c>
      <c r="J453" s="1" t="s">
        <v>1603</v>
      </c>
      <c r="AA453" s="4"/>
    </row>
    <row r="454" spans="9:27">
      <c r="I454" s="1" t="s">
        <v>1604</v>
      </c>
      <c r="J454" s="1" t="s">
        <v>1605</v>
      </c>
      <c r="AA454" s="4"/>
    </row>
    <row r="455" spans="9:27">
      <c r="I455" s="1" t="s">
        <v>1606</v>
      </c>
      <c r="J455" s="1" t="s">
        <v>1607</v>
      </c>
      <c r="AA455" s="4"/>
    </row>
    <row r="456" spans="9:27">
      <c r="I456" s="1" t="s">
        <v>1608</v>
      </c>
      <c r="J456" s="1" t="s">
        <v>1609</v>
      </c>
      <c r="AA456" s="4"/>
    </row>
    <row r="457" spans="9:27">
      <c r="I457" s="1" t="s">
        <v>1610</v>
      </c>
      <c r="J457" s="1" t="s">
        <v>1611</v>
      </c>
      <c r="AA457" s="4"/>
    </row>
    <row r="458" spans="9:27">
      <c r="I458" s="1" t="s">
        <v>1612</v>
      </c>
      <c r="J458" s="1" t="s">
        <v>1613</v>
      </c>
      <c r="AA458" s="4"/>
    </row>
    <row r="459" spans="9:27">
      <c r="I459" s="1" t="s">
        <v>1614</v>
      </c>
      <c r="J459" s="1" t="s">
        <v>1615</v>
      </c>
      <c r="AA459" s="4"/>
    </row>
    <row r="460" spans="9:27">
      <c r="I460" s="1" t="s">
        <v>1616</v>
      </c>
      <c r="J460" s="1" t="s">
        <v>1617</v>
      </c>
      <c r="AA460" s="4"/>
    </row>
    <row r="461" spans="9:27">
      <c r="I461" s="1" t="s">
        <v>1618</v>
      </c>
      <c r="J461" s="1" t="s">
        <v>1619</v>
      </c>
      <c r="AA461" s="4"/>
    </row>
    <row r="462" spans="9:27">
      <c r="I462" s="1" t="s">
        <v>1620</v>
      </c>
      <c r="J462" s="1" t="s">
        <v>1621</v>
      </c>
      <c r="AA462" s="4"/>
    </row>
    <row r="463" spans="9:27">
      <c r="I463" s="1" t="s">
        <v>1622</v>
      </c>
      <c r="J463" s="1" t="s">
        <v>1623</v>
      </c>
      <c r="AA463" s="4"/>
    </row>
    <row r="464" spans="9:27">
      <c r="I464" s="1" t="s">
        <v>1624</v>
      </c>
      <c r="J464" s="1" t="s">
        <v>1625</v>
      </c>
      <c r="AA464" s="4"/>
    </row>
    <row r="465" spans="9:27">
      <c r="I465" s="1" t="s">
        <v>1626</v>
      </c>
      <c r="J465" s="1" t="s">
        <v>1627</v>
      </c>
      <c r="AA465" s="4"/>
    </row>
    <row r="466" spans="9:27">
      <c r="I466" s="1" t="s">
        <v>1628</v>
      </c>
      <c r="J466" s="1" t="s">
        <v>1629</v>
      </c>
      <c r="AA466" s="4"/>
    </row>
    <row r="467" spans="9:27">
      <c r="I467" s="1" t="s">
        <v>1630</v>
      </c>
      <c r="J467" s="1" t="s">
        <v>1631</v>
      </c>
      <c r="AA467" s="4"/>
    </row>
    <row r="468" spans="9:27">
      <c r="I468" s="1" t="s">
        <v>1632</v>
      </c>
      <c r="J468" s="1" t="s">
        <v>1633</v>
      </c>
      <c r="AA468" s="4"/>
    </row>
    <row r="469" spans="9:27">
      <c r="I469" s="1" t="s">
        <v>1634</v>
      </c>
      <c r="J469" s="1" t="s">
        <v>1635</v>
      </c>
      <c r="AA469" s="4"/>
    </row>
    <row r="470" spans="9:27">
      <c r="I470" s="1" t="s">
        <v>1636</v>
      </c>
      <c r="J470" s="1" t="s">
        <v>1637</v>
      </c>
      <c r="AA470" s="4"/>
    </row>
    <row r="471" spans="9:27">
      <c r="I471" s="1" t="s">
        <v>1638</v>
      </c>
      <c r="J471" s="1" t="s">
        <v>1639</v>
      </c>
      <c r="AA471" s="4"/>
    </row>
    <row r="472" spans="9:27">
      <c r="I472" s="1" t="s">
        <v>1640</v>
      </c>
      <c r="J472" s="1" t="s">
        <v>1641</v>
      </c>
      <c r="AA472" s="4"/>
    </row>
    <row r="473" spans="9:27">
      <c r="I473" s="1" t="s">
        <v>1642</v>
      </c>
      <c r="J473" s="1" t="s">
        <v>1643</v>
      </c>
      <c r="AA473" s="4"/>
    </row>
    <row r="474" spans="9:27">
      <c r="I474" s="1" t="s">
        <v>1644</v>
      </c>
      <c r="J474" s="1" t="s">
        <v>1645</v>
      </c>
      <c r="AA474" s="4"/>
    </row>
    <row r="475" spans="9:27">
      <c r="I475" s="1" t="s">
        <v>1646</v>
      </c>
      <c r="J475" s="1" t="s">
        <v>1647</v>
      </c>
      <c r="AA475" s="4"/>
    </row>
    <row r="476" spans="9:27">
      <c r="I476" s="1" t="s">
        <v>1648</v>
      </c>
      <c r="J476" s="1" t="s">
        <v>1649</v>
      </c>
      <c r="AA476" s="4"/>
    </row>
    <row r="477" spans="9:27">
      <c r="I477" s="1" t="s">
        <v>1650</v>
      </c>
      <c r="J477" s="1" t="s">
        <v>1651</v>
      </c>
      <c r="AA477" s="4"/>
    </row>
    <row r="478" spans="9:27">
      <c r="I478" s="1" t="s">
        <v>1652</v>
      </c>
      <c r="J478" s="1" t="s">
        <v>1653</v>
      </c>
      <c r="AA478" s="4"/>
    </row>
    <row r="479" spans="9:27">
      <c r="I479" s="1" t="s">
        <v>1654</v>
      </c>
      <c r="J479" s="1" t="s">
        <v>1655</v>
      </c>
      <c r="AA479" s="4"/>
    </row>
    <row r="480" spans="9:27">
      <c r="I480" s="1" t="s">
        <v>1656</v>
      </c>
      <c r="J480" s="1" t="s">
        <v>1657</v>
      </c>
      <c r="AA480" s="4"/>
    </row>
    <row r="481" spans="9:27">
      <c r="I481" s="1" t="s">
        <v>1658</v>
      </c>
      <c r="J481" s="1" t="s">
        <v>1659</v>
      </c>
      <c r="AA481" s="4"/>
    </row>
    <row r="482" spans="9:27">
      <c r="I482" s="1" t="s">
        <v>1660</v>
      </c>
      <c r="J482" s="1" t="s">
        <v>1661</v>
      </c>
      <c r="AA482" s="4"/>
    </row>
    <row r="483" spans="9:27">
      <c r="I483" s="1" t="s">
        <v>1662</v>
      </c>
      <c r="J483" s="1" t="s">
        <v>1663</v>
      </c>
      <c r="AA483" s="4"/>
    </row>
    <row r="484" spans="9:27">
      <c r="I484" s="12" t="s">
        <v>1664</v>
      </c>
      <c r="J484" s="1" t="s">
        <v>1665</v>
      </c>
      <c r="AA484" s="4"/>
    </row>
    <row r="485" spans="9:27">
      <c r="I485" s="12" t="s">
        <v>1666</v>
      </c>
      <c r="J485" s="1" t="s">
        <v>1667</v>
      </c>
      <c r="AA485" s="4"/>
    </row>
    <row r="486" spans="9:27">
      <c r="I486" s="12" t="s">
        <v>1668</v>
      </c>
      <c r="J486" s="1" t="s">
        <v>1669</v>
      </c>
      <c r="AA486" s="4"/>
    </row>
    <row r="487" spans="9:27">
      <c r="I487" s="12" t="s">
        <v>1670</v>
      </c>
      <c r="J487" s="1" t="s">
        <v>1671</v>
      </c>
      <c r="AA487" s="4"/>
    </row>
    <row r="488" spans="9:27">
      <c r="I488" s="12" t="s">
        <v>1672</v>
      </c>
      <c r="J488" s="1" t="s">
        <v>1673</v>
      </c>
      <c r="AA488" s="4"/>
    </row>
    <row r="489" spans="9:27">
      <c r="I489" s="12" t="s">
        <v>1674</v>
      </c>
      <c r="J489" s="1" t="s">
        <v>1675</v>
      </c>
      <c r="AA489" s="4"/>
    </row>
    <row r="490" spans="9:27">
      <c r="I490" s="12" t="s">
        <v>1676</v>
      </c>
      <c r="J490" s="1" t="s">
        <v>1677</v>
      </c>
      <c r="AA490" s="4"/>
    </row>
    <row r="491" spans="9:27">
      <c r="I491" s="1" t="s">
        <v>1678</v>
      </c>
      <c r="J491" s="1" t="s">
        <v>1679</v>
      </c>
      <c r="AA491" s="4"/>
    </row>
    <row r="492" spans="9:27">
      <c r="I492" s="1" t="s">
        <v>1680</v>
      </c>
      <c r="J492" s="1" t="s">
        <v>1681</v>
      </c>
      <c r="AA492" s="4"/>
    </row>
    <row r="493" spans="9:27">
      <c r="I493" s="1" t="s">
        <v>1682</v>
      </c>
      <c r="J493" s="1" t="s">
        <v>1683</v>
      </c>
      <c r="AA493" s="4"/>
    </row>
    <row r="494" spans="9:27">
      <c r="I494" s="1" t="s">
        <v>1684</v>
      </c>
      <c r="J494" s="1" t="s">
        <v>1685</v>
      </c>
      <c r="AA494" s="4"/>
    </row>
    <row r="495" spans="9:27">
      <c r="I495" s="1" t="s">
        <v>1686</v>
      </c>
      <c r="J495" s="1" t="s">
        <v>1687</v>
      </c>
      <c r="AA495" s="4"/>
    </row>
    <row r="496" spans="9:27">
      <c r="I496" s="1" t="s">
        <v>1688</v>
      </c>
      <c r="J496" s="1" t="s">
        <v>1689</v>
      </c>
      <c r="AA496" s="4"/>
    </row>
    <row r="497" spans="9:27">
      <c r="I497" s="1" t="s">
        <v>1690</v>
      </c>
      <c r="J497" s="1" t="s">
        <v>1691</v>
      </c>
      <c r="AA497" s="4"/>
    </row>
    <row r="498" spans="9:27">
      <c r="I498" s="1" t="s">
        <v>1692</v>
      </c>
      <c r="J498" s="1" t="s">
        <v>1693</v>
      </c>
      <c r="AA498" s="4"/>
    </row>
    <row r="499" spans="9:27">
      <c r="I499" s="1" t="s">
        <v>1694</v>
      </c>
      <c r="J499" s="1" t="s">
        <v>1695</v>
      </c>
      <c r="AA499" s="4"/>
    </row>
    <row r="500" spans="9:27">
      <c r="I500" s="1" t="s">
        <v>1696</v>
      </c>
      <c r="J500" s="1" t="s">
        <v>1697</v>
      </c>
      <c r="AA500" s="4"/>
    </row>
    <row r="501" spans="9:27">
      <c r="I501" s="1" t="s">
        <v>1698</v>
      </c>
      <c r="J501" s="1" t="s">
        <v>1699</v>
      </c>
      <c r="AA501" s="4"/>
    </row>
    <row r="502" spans="9:27">
      <c r="I502" s="1" t="s">
        <v>1700</v>
      </c>
      <c r="J502" s="1" t="s">
        <v>1701</v>
      </c>
      <c r="AA502" s="4"/>
    </row>
    <row r="503" spans="9:27">
      <c r="I503" s="1" t="s">
        <v>1702</v>
      </c>
      <c r="J503" s="1" t="s">
        <v>1703</v>
      </c>
      <c r="AA503" s="4"/>
    </row>
    <row r="504" spans="9:27">
      <c r="I504" s="1" t="s">
        <v>1704</v>
      </c>
      <c r="J504" s="1" t="s">
        <v>1705</v>
      </c>
      <c r="AA504" s="4"/>
    </row>
    <row r="505" spans="9:27">
      <c r="I505" s="1" t="s">
        <v>1706</v>
      </c>
      <c r="J505" s="1" t="s">
        <v>1707</v>
      </c>
      <c r="AA505" s="4"/>
    </row>
    <row r="506" spans="9:27">
      <c r="I506" s="1" t="s">
        <v>1708</v>
      </c>
      <c r="J506" s="1" t="s">
        <v>1709</v>
      </c>
      <c r="AA506" s="4"/>
    </row>
    <row r="507" spans="9:27">
      <c r="I507" s="1" t="s">
        <v>1710</v>
      </c>
      <c r="J507" s="1" t="s">
        <v>1711</v>
      </c>
      <c r="AA507" s="4"/>
    </row>
    <row r="508" spans="9:27">
      <c r="I508" s="1" t="s">
        <v>1712</v>
      </c>
      <c r="J508" s="1" t="s">
        <v>1713</v>
      </c>
      <c r="AA508" s="4"/>
    </row>
    <row r="509" spans="9:27">
      <c r="I509" s="1" t="s">
        <v>1714</v>
      </c>
      <c r="J509" s="1" t="s">
        <v>1715</v>
      </c>
      <c r="AA509" s="4"/>
    </row>
    <row r="510" spans="9:27">
      <c r="I510" s="1" t="s">
        <v>1716</v>
      </c>
      <c r="J510" s="1" t="s">
        <v>1717</v>
      </c>
      <c r="AA510" s="4"/>
    </row>
    <row r="511" spans="9:27">
      <c r="I511" s="1" t="s">
        <v>1718</v>
      </c>
      <c r="J511" s="1" t="s">
        <v>1719</v>
      </c>
      <c r="AA511" s="4"/>
    </row>
    <row r="512" spans="9:27">
      <c r="I512" s="1" t="s">
        <v>1720</v>
      </c>
      <c r="J512" s="1" t="s">
        <v>1721</v>
      </c>
      <c r="AA512" s="4"/>
    </row>
    <row r="513" spans="9:27">
      <c r="I513" s="1" t="s">
        <v>1722</v>
      </c>
      <c r="J513" s="1" t="s">
        <v>1723</v>
      </c>
      <c r="AA513" s="4"/>
    </row>
    <row r="514" spans="9:27">
      <c r="I514" s="1" t="s">
        <v>1724</v>
      </c>
      <c r="J514" s="1" t="s">
        <v>1725</v>
      </c>
      <c r="AA514" s="4"/>
    </row>
    <row r="515" spans="9:27">
      <c r="I515" s="1" t="s">
        <v>1726</v>
      </c>
      <c r="J515" s="1" t="s">
        <v>1727</v>
      </c>
      <c r="AA515" s="4"/>
    </row>
    <row r="516" spans="9:27">
      <c r="I516" s="1" t="s">
        <v>1728</v>
      </c>
      <c r="J516" s="1" t="s">
        <v>1729</v>
      </c>
      <c r="AA516" s="4"/>
    </row>
    <row r="517" spans="9:27">
      <c r="I517" s="1" t="s">
        <v>1730</v>
      </c>
      <c r="J517" s="1" t="s">
        <v>1731</v>
      </c>
      <c r="AA517" s="4"/>
    </row>
    <row r="518" spans="9:27">
      <c r="I518" s="1" t="s">
        <v>1732</v>
      </c>
      <c r="J518" s="1" t="s">
        <v>1733</v>
      </c>
      <c r="AA518" s="4"/>
    </row>
    <row r="519" spans="9:27">
      <c r="I519" s="1" t="s">
        <v>1734</v>
      </c>
      <c r="J519" s="1" t="s">
        <v>1735</v>
      </c>
      <c r="AA519" s="4"/>
    </row>
    <row r="520" spans="9:27">
      <c r="I520" s="1" t="s">
        <v>1736</v>
      </c>
      <c r="J520" s="1" t="s">
        <v>1737</v>
      </c>
      <c r="AA520" s="4"/>
    </row>
    <row r="521" spans="9:27">
      <c r="I521" s="1" t="s">
        <v>1738</v>
      </c>
      <c r="J521" s="1" t="s">
        <v>1739</v>
      </c>
      <c r="AA521" s="4"/>
    </row>
    <row r="522" spans="9:27">
      <c r="I522" s="1" t="s">
        <v>1740</v>
      </c>
      <c r="J522" s="1" t="s">
        <v>1741</v>
      </c>
      <c r="AA522" s="4"/>
    </row>
    <row r="523" spans="9:27">
      <c r="I523" s="1" t="s">
        <v>1742</v>
      </c>
      <c r="J523" s="1" t="s">
        <v>1743</v>
      </c>
      <c r="AA523" s="4"/>
    </row>
    <row r="524" spans="9:27">
      <c r="I524" s="1" t="s">
        <v>1744</v>
      </c>
      <c r="J524" s="1" t="s">
        <v>1745</v>
      </c>
      <c r="AA524" s="4"/>
    </row>
    <row r="525" spans="9:27">
      <c r="I525" s="1" t="s">
        <v>1746</v>
      </c>
      <c r="J525" s="1" t="s">
        <v>1747</v>
      </c>
      <c r="AA525" s="4"/>
    </row>
    <row r="526" spans="9:27">
      <c r="I526" s="1" t="s">
        <v>1748</v>
      </c>
      <c r="J526" s="1" t="s">
        <v>1749</v>
      </c>
      <c r="AA526" s="4"/>
    </row>
    <row r="527" spans="9:27">
      <c r="I527" s="1" t="s">
        <v>1750</v>
      </c>
      <c r="J527" s="1" t="s">
        <v>1751</v>
      </c>
      <c r="AA527" s="4"/>
    </row>
    <row r="528" spans="9:27">
      <c r="I528" s="1" t="s">
        <v>1752</v>
      </c>
      <c r="J528" s="1" t="s">
        <v>1753</v>
      </c>
      <c r="AA528" s="4"/>
    </row>
    <row r="529" spans="9:27">
      <c r="I529" s="1" t="s">
        <v>1754</v>
      </c>
      <c r="J529" s="1" t="s">
        <v>1755</v>
      </c>
      <c r="AA529" s="4"/>
    </row>
    <row r="530" spans="9:27">
      <c r="I530" s="1" t="s">
        <v>1756</v>
      </c>
      <c r="J530" s="1" t="s">
        <v>1757</v>
      </c>
      <c r="AA530" s="4"/>
    </row>
    <row r="531" spans="9:27">
      <c r="I531" s="1" t="s">
        <v>1758</v>
      </c>
      <c r="J531" s="1" t="s">
        <v>1759</v>
      </c>
      <c r="AA531" s="4"/>
    </row>
    <row r="532" spans="9:27">
      <c r="I532" s="1" t="s">
        <v>1760</v>
      </c>
      <c r="J532" s="1" t="s">
        <v>1761</v>
      </c>
      <c r="AA532" s="4"/>
    </row>
    <row r="533" spans="9:27">
      <c r="I533" s="1" t="s">
        <v>1762</v>
      </c>
      <c r="J533" s="1" t="s">
        <v>1763</v>
      </c>
      <c r="AA533" s="4"/>
    </row>
    <row r="534" spans="9:27">
      <c r="I534" s="1" t="s">
        <v>1764</v>
      </c>
      <c r="J534" s="1" t="s">
        <v>1765</v>
      </c>
      <c r="AA534" s="4"/>
    </row>
    <row r="535" spans="9:27">
      <c r="I535" s="1" t="s">
        <v>1766</v>
      </c>
      <c r="J535" s="1" t="s">
        <v>1767</v>
      </c>
      <c r="AA535" s="4"/>
    </row>
    <row r="536" spans="9:27">
      <c r="I536" s="1" t="s">
        <v>1768</v>
      </c>
      <c r="J536" s="1" t="s">
        <v>1769</v>
      </c>
      <c r="AA536" s="4"/>
    </row>
    <row r="537" spans="9:27">
      <c r="I537" s="1" t="s">
        <v>1770</v>
      </c>
      <c r="J537" s="1" t="s">
        <v>1771</v>
      </c>
      <c r="AA537" s="4"/>
    </row>
    <row r="538" spans="9:27">
      <c r="I538" s="1" t="s">
        <v>1772</v>
      </c>
      <c r="J538" s="1" t="s">
        <v>1773</v>
      </c>
      <c r="AA538" s="4"/>
    </row>
    <row r="539" spans="9:27">
      <c r="I539" s="1" t="s">
        <v>1774</v>
      </c>
      <c r="J539" s="1" t="s">
        <v>1775</v>
      </c>
      <c r="AA539" s="4"/>
    </row>
    <row r="540" spans="9:27">
      <c r="I540" s="1" t="s">
        <v>1776</v>
      </c>
      <c r="J540" s="1" t="s">
        <v>1777</v>
      </c>
      <c r="AA540" s="4"/>
    </row>
    <row r="541" spans="9:27">
      <c r="I541" s="1" t="s">
        <v>1778</v>
      </c>
      <c r="J541" s="1" t="s">
        <v>1779</v>
      </c>
      <c r="AA541" s="4"/>
    </row>
    <row r="542" spans="9:27">
      <c r="I542" s="1" t="s">
        <v>1780</v>
      </c>
      <c r="J542" s="1" t="s">
        <v>1781</v>
      </c>
      <c r="AA542" s="4"/>
    </row>
    <row r="543" spans="9:27">
      <c r="I543" s="1" t="s">
        <v>1782</v>
      </c>
      <c r="J543" s="1" t="s">
        <v>1783</v>
      </c>
      <c r="AA543" s="4"/>
    </row>
    <row r="544" spans="9:27">
      <c r="I544" s="1" t="s">
        <v>1784</v>
      </c>
      <c r="J544" s="1" t="s">
        <v>1785</v>
      </c>
      <c r="AA544" s="4"/>
    </row>
    <row r="545" spans="9:27">
      <c r="I545" s="1" t="s">
        <v>1786</v>
      </c>
      <c r="J545" s="1" t="s">
        <v>1787</v>
      </c>
      <c r="AA545" s="4"/>
    </row>
    <row r="546" spans="9:27">
      <c r="I546" s="1" t="s">
        <v>1788</v>
      </c>
      <c r="J546" s="1" t="s">
        <v>1789</v>
      </c>
      <c r="AA546" s="4"/>
    </row>
    <row r="547" spans="9:27">
      <c r="I547" s="1" t="s">
        <v>1790</v>
      </c>
      <c r="J547" s="1" t="s">
        <v>1791</v>
      </c>
      <c r="AA547" s="4"/>
    </row>
    <row r="548" spans="9:27">
      <c r="I548" s="1" t="s">
        <v>1792</v>
      </c>
      <c r="J548" s="1" t="s">
        <v>1793</v>
      </c>
      <c r="AA548" s="4"/>
    </row>
    <row r="549" spans="9:27">
      <c r="I549" s="1" t="s">
        <v>1794</v>
      </c>
      <c r="J549" s="1" t="s">
        <v>1795</v>
      </c>
      <c r="AA549" s="4"/>
    </row>
    <row r="550" spans="9:27">
      <c r="I550" s="1" t="s">
        <v>1796</v>
      </c>
      <c r="J550" s="1" t="s">
        <v>1797</v>
      </c>
      <c r="AA550" s="4"/>
    </row>
    <row r="551" spans="9:27">
      <c r="I551" s="1" t="s">
        <v>1798</v>
      </c>
      <c r="J551" s="1" t="s">
        <v>1799</v>
      </c>
      <c r="AA551" s="4"/>
    </row>
    <row r="552" spans="9:27">
      <c r="I552" s="1" t="s">
        <v>1800</v>
      </c>
      <c r="J552" s="1" t="s">
        <v>1801</v>
      </c>
      <c r="AA552" s="4"/>
    </row>
    <row r="553" spans="9:27">
      <c r="I553" s="1" t="s">
        <v>1802</v>
      </c>
      <c r="J553" s="1" t="s">
        <v>1803</v>
      </c>
      <c r="AA553" s="4"/>
    </row>
    <row r="554" spans="9:27">
      <c r="I554" s="1" t="s">
        <v>1804</v>
      </c>
      <c r="J554" s="1" t="s">
        <v>1805</v>
      </c>
      <c r="AA554" s="4"/>
    </row>
    <row r="555" spans="9:27">
      <c r="I555" s="1" t="s">
        <v>1806</v>
      </c>
      <c r="J555" s="1" t="s">
        <v>1807</v>
      </c>
      <c r="AA555" s="4"/>
    </row>
    <row r="556" spans="9:27">
      <c r="I556" s="1" t="s">
        <v>1808</v>
      </c>
      <c r="J556" s="1" t="s">
        <v>1809</v>
      </c>
      <c r="AA556" s="4"/>
    </row>
    <row r="557" spans="9:27">
      <c r="I557" s="1" t="s">
        <v>1810</v>
      </c>
      <c r="J557" s="1" t="s">
        <v>1811</v>
      </c>
      <c r="AA557" s="4"/>
    </row>
    <row r="558" spans="9:27">
      <c r="I558" s="1" t="s">
        <v>1812</v>
      </c>
      <c r="J558" s="1" t="s">
        <v>1813</v>
      </c>
      <c r="AA558" s="4"/>
    </row>
    <row r="559" spans="9:27">
      <c r="I559" s="1" t="s">
        <v>1814</v>
      </c>
      <c r="J559" s="1" t="s">
        <v>1815</v>
      </c>
      <c r="AA559" s="4"/>
    </row>
    <row r="560" spans="9:27">
      <c r="I560" s="1" t="s">
        <v>1816</v>
      </c>
      <c r="J560" s="1" t="s">
        <v>1817</v>
      </c>
      <c r="AA560" s="4"/>
    </row>
    <row r="561" spans="9:27">
      <c r="I561" s="1" t="s">
        <v>1818</v>
      </c>
      <c r="J561" s="1" t="s">
        <v>1819</v>
      </c>
      <c r="AA561" s="4"/>
    </row>
    <row r="562" spans="9:27">
      <c r="I562" s="1" t="s">
        <v>1820</v>
      </c>
      <c r="J562" s="1" t="s">
        <v>1821</v>
      </c>
      <c r="AA562" s="4"/>
    </row>
    <row r="563" spans="9:27">
      <c r="I563" s="1" t="s">
        <v>1822</v>
      </c>
      <c r="J563" s="1" t="s">
        <v>1823</v>
      </c>
      <c r="AA563" s="4"/>
    </row>
    <row r="564" spans="9:27">
      <c r="I564" s="1" t="s">
        <v>1824</v>
      </c>
      <c r="J564" s="1" t="s">
        <v>1825</v>
      </c>
      <c r="AA564" s="4"/>
    </row>
    <row r="565" spans="9:27">
      <c r="I565" s="1" t="s">
        <v>1826</v>
      </c>
      <c r="J565" s="1" t="s">
        <v>1827</v>
      </c>
      <c r="AA565" s="4"/>
    </row>
    <row r="566" spans="9:27">
      <c r="I566" s="1" t="s">
        <v>1828</v>
      </c>
      <c r="J566" s="1" t="s">
        <v>1829</v>
      </c>
      <c r="AA566" s="4"/>
    </row>
    <row r="567" spans="9:27">
      <c r="I567" s="1" t="s">
        <v>1830</v>
      </c>
      <c r="J567" s="1" t="s">
        <v>1831</v>
      </c>
      <c r="AA567" s="4"/>
    </row>
    <row r="568" spans="9:27">
      <c r="I568" s="1" t="s">
        <v>1832</v>
      </c>
      <c r="J568" s="1" t="s">
        <v>1833</v>
      </c>
      <c r="AA568" s="4"/>
    </row>
    <row r="569" spans="9:27">
      <c r="I569" s="1" t="s">
        <v>1834</v>
      </c>
      <c r="J569" s="1" t="s">
        <v>1835</v>
      </c>
      <c r="AA569" s="4"/>
    </row>
    <row r="570" spans="9:27">
      <c r="I570" s="1" t="s">
        <v>1836</v>
      </c>
      <c r="J570" s="1" t="s">
        <v>1837</v>
      </c>
      <c r="AA570" s="4"/>
    </row>
    <row r="571" spans="9:27">
      <c r="I571" s="1" t="s">
        <v>1838</v>
      </c>
      <c r="J571" s="1" t="s">
        <v>1839</v>
      </c>
      <c r="AA571" s="4"/>
    </row>
    <row r="572" spans="9:27">
      <c r="I572" s="1" t="s">
        <v>1840</v>
      </c>
      <c r="J572" s="1" t="s">
        <v>1841</v>
      </c>
      <c r="AA572" s="4"/>
    </row>
    <row r="573" spans="9:27">
      <c r="I573" s="1" t="s">
        <v>1842</v>
      </c>
      <c r="J573" s="1" t="s">
        <v>1843</v>
      </c>
      <c r="AA573" s="4"/>
    </row>
    <row r="574" spans="9:27">
      <c r="I574" s="1" t="s">
        <v>1844</v>
      </c>
      <c r="J574" s="1" t="s">
        <v>1845</v>
      </c>
      <c r="AA574" s="4"/>
    </row>
    <row r="575" spans="9:27">
      <c r="I575" s="1" t="s">
        <v>1846</v>
      </c>
      <c r="J575" s="1" t="s">
        <v>1847</v>
      </c>
      <c r="AA575" s="4"/>
    </row>
    <row r="576" spans="9:27">
      <c r="I576" s="1" t="s">
        <v>1848</v>
      </c>
      <c r="J576" s="1" t="s">
        <v>1849</v>
      </c>
      <c r="AA576" s="4"/>
    </row>
    <row r="577" spans="9:27">
      <c r="I577" s="1" t="s">
        <v>1850</v>
      </c>
      <c r="J577" s="1" t="s">
        <v>1851</v>
      </c>
      <c r="AA577" s="4"/>
    </row>
    <row r="578" spans="9:27">
      <c r="I578" s="1" t="s">
        <v>1852</v>
      </c>
      <c r="J578" s="1" t="s">
        <v>1853</v>
      </c>
      <c r="AA578" s="4"/>
    </row>
    <row r="579" spans="9:27">
      <c r="I579" s="1" t="s">
        <v>1854</v>
      </c>
      <c r="J579" s="1" t="s">
        <v>1855</v>
      </c>
      <c r="AA579" s="4"/>
    </row>
    <row r="580" spans="9:27">
      <c r="I580" s="1" t="s">
        <v>1856</v>
      </c>
      <c r="J580" s="1" t="s">
        <v>1857</v>
      </c>
      <c r="AA580" s="4"/>
    </row>
    <row r="581" spans="9:27">
      <c r="I581" s="1" t="s">
        <v>1858</v>
      </c>
      <c r="J581" s="1" t="s">
        <v>1859</v>
      </c>
      <c r="AA581" s="4"/>
    </row>
    <row r="582" spans="9:27">
      <c r="I582" s="1" t="s">
        <v>1860</v>
      </c>
      <c r="J582" s="1" t="s">
        <v>1861</v>
      </c>
      <c r="AA582" s="4"/>
    </row>
    <row r="583" spans="9:27">
      <c r="I583" s="1" t="s">
        <v>1862</v>
      </c>
      <c r="J583" s="1" t="s">
        <v>1863</v>
      </c>
      <c r="AA583" s="4"/>
    </row>
    <row r="584" spans="9:27">
      <c r="I584" s="1" t="s">
        <v>1864</v>
      </c>
      <c r="J584" s="1" t="s">
        <v>1865</v>
      </c>
      <c r="AA584" s="4"/>
    </row>
    <row r="585" spans="9:27">
      <c r="I585" s="1" t="s">
        <v>1866</v>
      </c>
      <c r="J585" s="1" t="s">
        <v>1867</v>
      </c>
      <c r="AA585" s="4"/>
    </row>
    <row r="586" spans="9:27">
      <c r="I586" s="1" t="s">
        <v>1868</v>
      </c>
      <c r="J586" s="1" t="s">
        <v>1869</v>
      </c>
      <c r="AA586" s="4"/>
    </row>
    <row r="587" spans="9:27">
      <c r="I587" s="1" t="s">
        <v>1870</v>
      </c>
      <c r="J587" s="1" t="s">
        <v>1871</v>
      </c>
      <c r="AA587" s="4"/>
    </row>
    <row r="588" spans="9:27">
      <c r="I588" s="1" t="s">
        <v>1872</v>
      </c>
      <c r="J588" s="1" t="s">
        <v>1873</v>
      </c>
      <c r="AA588" s="4"/>
    </row>
    <row r="589" spans="9:27">
      <c r="I589" s="1" t="s">
        <v>1874</v>
      </c>
      <c r="J589" s="1" t="s">
        <v>1875</v>
      </c>
      <c r="AA589" s="4"/>
    </row>
    <row r="590" spans="9:27">
      <c r="I590" s="1" t="s">
        <v>1876</v>
      </c>
      <c r="J590" s="1" t="s">
        <v>1877</v>
      </c>
      <c r="AA590" s="4"/>
    </row>
    <row r="591" spans="9:27">
      <c r="I591" s="1" t="s">
        <v>1878</v>
      </c>
      <c r="J591" s="1" t="s">
        <v>1879</v>
      </c>
      <c r="AA591" s="4"/>
    </row>
    <row r="592" spans="9:27">
      <c r="I592" s="1" t="s">
        <v>1880</v>
      </c>
      <c r="J592" s="1" t="s">
        <v>1881</v>
      </c>
      <c r="AA592" s="4"/>
    </row>
    <row r="593" spans="9:27">
      <c r="I593" s="1" t="s">
        <v>1882</v>
      </c>
      <c r="J593" s="1" t="s">
        <v>1883</v>
      </c>
      <c r="AA593" s="4"/>
    </row>
    <row r="594" spans="9:27">
      <c r="I594" s="1" t="s">
        <v>1884</v>
      </c>
      <c r="J594" s="1" t="s">
        <v>1885</v>
      </c>
      <c r="AA594" s="4"/>
    </row>
    <row r="595" spans="9:27">
      <c r="I595" s="1" t="s">
        <v>1886</v>
      </c>
      <c r="J595" s="1" t="s">
        <v>1887</v>
      </c>
      <c r="AA595" s="4"/>
    </row>
    <row r="596" spans="9:27">
      <c r="I596" s="1" t="s">
        <v>1888</v>
      </c>
      <c r="J596" s="1" t="s">
        <v>1889</v>
      </c>
      <c r="AA596" s="4"/>
    </row>
    <row r="597" spans="9:27">
      <c r="I597" s="1" t="s">
        <v>1890</v>
      </c>
      <c r="J597" s="1" t="s">
        <v>1891</v>
      </c>
      <c r="AA597" s="4"/>
    </row>
    <row r="598" spans="9:27">
      <c r="I598" s="1" t="s">
        <v>1892</v>
      </c>
      <c r="J598" s="1" t="s">
        <v>1893</v>
      </c>
      <c r="AA598" s="4"/>
    </row>
    <row r="599" spans="9:27">
      <c r="I599" s="1" t="s">
        <v>1894</v>
      </c>
      <c r="J599" s="1" t="s">
        <v>1895</v>
      </c>
      <c r="AA599" s="4"/>
    </row>
    <row r="600" spans="9:27">
      <c r="I600" s="1" t="s">
        <v>1896</v>
      </c>
      <c r="J600" s="1" t="s">
        <v>1897</v>
      </c>
      <c r="AA600" s="4"/>
    </row>
    <row r="601" spans="9:27">
      <c r="I601" s="1" t="s">
        <v>1898</v>
      </c>
      <c r="J601" s="1" t="s">
        <v>1899</v>
      </c>
      <c r="AA601" s="4"/>
    </row>
    <row r="602" spans="9:27">
      <c r="I602" s="1" t="s">
        <v>1900</v>
      </c>
      <c r="J602" s="1" t="s">
        <v>1901</v>
      </c>
      <c r="AA602" s="4"/>
    </row>
    <row r="603" spans="9:27">
      <c r="I603" s="1" t="s">
        <v>1902</v>
      </c>
      <c r="J603" s="1" t="s">
        <v>1903</v>
      </c>
      <c r="AA603" s="4"/>
    </row>
    <row r="604" spans="9:27">
      <c r="I604" s="1" t="s">
        <v>1904</v>
      </c>
      <c r="J604" s="1" t="s">
        <v>1905</v>
      </c>
      <c r="AA604" s="4"/>
    </row>
    <row r="605" spans="9:27">
      <c r="I605" s="1" t="s">
        <v>1906</v>
      </c>
      <c r="J605" s="1" t="s">
        <v>1907</v>
      </c>
      <c r="AA605" s="4"/>
    </row>
    <row r="606" spans="9:27">
      <c r="I606" s="1" t="s">
        <v>1908</v>
      </c>
      <c r="J606" s="1" t="s">
        <v>1909</v>
      </c>
      <c r="AA606" s="4"/>
    </row>
    <row r="607" spans="9:27">
      <c r="I607" s="1" t="s">
        <v>1910</v>
      </c>
      <c r="J607" s="1" t="s">
        <v>1911</v>
      </c>
      <c r="AA607" s="4"/>
    </row>
    <row r="608" spans="9:27">
      <c r="I608" s="1" t="s">
        <v>1912</v>
      </c>
      <c r="J608" s="1" t="s">
        <v>1913</v>
      </c>
      <c r="AA608" s="4"/>
    </row>
    <row r="609" spans="9:27">
      <c r="I609" s="1" t="s">
        <v>1914</v>
      </c>
      <c r="J609" s="1" t="s">
        <v>1915</v>
      </c>
      <c r="AA609" s="4"/>
    </row>
    <row r="610" spans="9:27">
      <c r="I610" s="1" t="s">
        <v>1916</v>
      </c>
      <c r="J610" s="1" t="s">
        <v>1917</v>
      </c>
      <c r="AA610" s="4"/>
    </row>
    <row r="611" spans="9:27">
      <c r="I611" s="1" t="s">
        <v>1918</v>
      </c>
      <c r="J611" s="1" t="s">
        <v>1919</v>
      </c>
      <c r="AA611" s="4"/>
    </row>
    <row r="612" spans="9:27">
      <c r="I612" s="1" t="s">
        <v>1920</v>
      </c>
      <c r="J612" s="1" t="s">
        <v>1921</v>
      </c>
      <c r="AA612" s="4"/>
    </row>
    <row r="613" spans="9:27">
      <c r="I613" s="1" t="s">
        <v>1922</v>
      </c>
      <c r="J613" s="1" t="s">
        <v>1923</v>
      </c>
      <c r="AA613" s="4"/>
    </row>
    <row r="614" spans="9:27">
      <c r="I614" s="1" t="s">
        <v>1924</v>
      </c>
      <c r="J614" s="1" t="s">
        <v>1925</v>
      </c>
      <c r="AA614" s="4"/>
    </row>
    <row r="615" spans="9:27">
      <c r="I615" s="1" t="s">
        <v>1926</v>
      </c>
      <c r="J615" s="1" t="s">
        <v>1927</v>
      </c>
      <c r="AA615" s="4"/>
    </row>
    <row r="616" spans="9:27">
      <c r="I616" s="1" t="s">
        <v>1928</v>
      </c>
      <c r="J616" s="1" t="s">
        <v>1929</v>
      </c>
      <c r="AA616" s="4"/>
    </row>
    <row r="617" spans="9:27">
      <c r="AA617" s="4"/>
    </row>
    <row r="618" spans="9:27">
      <c r="AA618" s="4"/>
    </row>
    <row r="619" spans="9:27">
      <c r="AA619" s="4"/>
    </row>
    <row r="620" spans="9:27">
      <c r="AA620" s="4"/>
    </row>
    <row r="621" spans="9:27">
      <c r="AA621" s="4"/>
    </row>
    <row r="622" spans="9:27">
      <c r="AA622" s="4"/>
    </row>
    <row r="623" spans="9:27">
      <c r="AA623" s="4"/>
    </row>
    <row r="624" spans="9:27">
      <c r="AA624" s="4"/>
    </row>
    <row r="625" spans="9:27">
      <c r="AA625" s="4"/>
    </row>
    <row r="626" spans="9:27">
      <c r="AA626" s="4"/>
    </row>
    <row r="627" spans="9:27">
      <c r="AA627" s="4"/>
    </row>
    <row r="628" spans="9:27">
      <c r="AA628" s="4"/>
    </row>
    <row r="629" spans="9:27">
      <c r="AA629" s="4"/>
    </row>
    <row r="630" spans="9:27">
      <c r="AA630" s="4"/>
    </row>
    <row r="631" spans="9:27">
      <c r="AA631" s="4"/>
    </row>
    <row r="632" spans="9:27">
      <c r="AA632" s="4"/>
    </row>
    <row r="633" spans="9:27">
      <c r="AA633" s="4"/>
    </row>
    <row r="634" spans="9:27">
      <c r="AA634" s="4"/>
    </row>
    <row r="635" spans="9:27">
      <c r="AA635" s="4"/>
    </row>
    <row r="636" spans="9:27">
      <c r="AA636" s="4"/>
    </row>
    <row r="637" spans="9:27">
      <c r="AA637" s="4"/>
    </row>
    <row r="638" spans="9:27">
      <c r="AA638" s="4"/>
    </row>
    <row r="639" spans="9:27">
      <c r="AA639" s="4"/>
    </row>
    <row r="640" spans="9:27">
      <c r="I640" s="249"/>
      <c r="AA640" s="4"/>
    </row>
    <row r="641" spans="9:27">
      <c r="I641" s="249"/>
      <c r="AA641" s="4"/>
    </row>
    <row r="642" spans="9:27">
      <c r="I642" s="249"/>
      <c r="AA642" s="4"/>
    </row>
    <row r="643" spans="9:27">
      <c r="I643" s="249"/>
      <c r="AA643" s="4"/>
    </row>
    <row r="644" spans="9:27">
      <c r="I644" s="249"/>
      <c r="AA644" s="4"/>
    </row>
    <row r="645" spans="9:27">
      <c r="I645" s="249"/>
      <c r="AA645" s="4"/>
    </row>
    <row r="646" spans="9:27">
      <c r="I646" s="249"/>
      <c r="AA646" s="4"/>
    </row>
    <row r="647" spans="9:27">
      <c r="I647" s="249"/>
      <c r="AA647" s="4"/>
    </row>
    <row r="648" spans="9:27">
      <c r="AA648" s="4"/>
    </row>
    <row r="649" spans="9:27">
      <c r="AA649" s="4"/>
    </row>
    <row r="650" spans="9:27">
      <c r="AA650" s="4"/>
    </row>
    <row r="651" spans="9:27">
      <c r="AA651" s="4"/>
    </row>
    <row r="652" spans="9:27">
      <c r="AA652" s="4"/>
    </row>
    <row r="653" spans="9:27">
      <c r="AA653" s="4"/>
    </row>
    <row r="654" spans="9:27">
      <c r="AA654" s="4"/>
    </row>
    <row r="655" spans="9:27">
      <c r="AA655" s="4"/>
    </row>
    <row r="656" spans="9:27">
      <c r="AA656" s="4"/>
    </row>
    <row r="657" spans="27:27">
      <c r="AA657" s="4"/>
    </row>
    <row r="658" spans="27:27">
      <c r="AA658" s="4"/>
    </row>
    <row r="659" spans="27:27">
      <c r="AA659" s="4"/>
    </row>
    <row r="660" spans="27:27">
      <c r="AA660" s="4"/>
    </row>
    <row r="661" spans="27:27">
      <c r="AA661" s="4"/>
    </row>
    <row r="662" spans="27:27">
      <c r="AA662" s="4"/>
    </row>
    <row r="663" spans="27:27">
      <c r="AA663" s="4"/>
    </row>
    <row r="664" spans="27:27">
      <c r="AA664" s="4"/>
    </row>
    <row r="665" spans="27:27">
      <c r="AA665" s="4"/>
    </row>
    <row r="666" spans="27:27">
      <c r="AA666" s="4"/>
    </row>
    <row r="667" spans="27:27">
      <c r="AA667" s="4"/>
    </row>
    <row r="668" spans="27:27">
      <c r="AA668" s="4"/>
    </row>
    <row r="669" spans="27:27">
      <c r="AA669" s="4"/>
    </row>
    <row r="670" spans="27:27">
      <c r="AA670" s="4"/>
    </row>
    <row r="671" spans="27:27">
      <c r="AA671" s="4"/>
    </row>
    <row r="672" spans="27:27">
      <c r="AA672" s="4"/>
    </row>
    <row r="673" spans="27:27">
      <c r="AA673" s="4"/>
    </row>
    <row r="674" spans="27:27">
      <c r="AA674" s="4"/>
    </row>
    <row r="675" spans="27:27">
      <c r="AA675" s="4"/>
    </row>
    <row r="676" spans="27:27">
      <c r="AA676" s="4"/>
    </row>
    <row r="677" spans="27:27">
      <c r="AA677" s="4"/>
    </row>
    <row r="678" spans="27:27">
      <c r="AA678" s="4"/>
    </row>
    <row r="679" spans="27:27">
      <c r="AA679" s="4"/>
    </row>
    <row r="680" spans="27:27">
      <c r="AA680" s="4"/>
    </row>
    <row r="681" spans="27:27">
      <c r="AA681" s="4"/>
    </row>
    <row r="682" spans="27:27">
      <c r="AA682" s="4"/>
    </row>
    <row r="683" spans="27:27">
      <c r="AA683" s="4"/>
    </row>
    <row r="684" spans="27:27">
      <c r="AA684" s="4"/>
    </row>
    <row r="685" spans="27:27">
      <c r="AA685" s="4"/>
    </row>
    <row r="686" spans="27:27">
      <c r="AA686" s="4"/>
    </row>
    <row r="687" spans="27:27">
      <c r="AA687" s="4"/>
    </row>
    <row r="688" spans="27:27">
      <c r="AA688" s="4"/>
    </row>
    <row r="689" spans="27:27">
      <c r="AA689" s="4"/>
    </row>
    <row r="690" spans="27:27">
      <c r="AA690" s="4"/>
    </row>
    <row r="691" spans="27:27">
      <c r="AA691" s="4"/>
    </row>
    <row r="692" spans="27:27">
      <c r="AA692" s="4"/>
    </row>
    <row r="693" spans="27:27">
      <c r="AA693" s="4"/>
    </row>
    <row r="694" spans="27:27">
      <c r="AA694" s="4"/>
    </row>
    <row r="695" spans="27:27">
      <c r="AA695" s="4"/>
    </row>
    <row r="696" spans="27:27">
      <c r="AA696" s="4"/>
    </row>
    <row r="697" spans="27:27">
      <c r="AA697" s="4"/>
    </row>
    <row r="698" spans="27:27">
      <c r="AA698" s="4"/>
    </row>
    <row r="699" spans="27:27">
      <c r="AA699" s="4"/>
    </row>
    <row r="700" spans="27:27">
      <c r="AA700" s="4"/>
    </row>
    <row r="701" spans="27:27">
      <c r="AA701" s="4"/>
    </row>
    <row r="702" spans="27:27">
      <c r="AA702" s="4"/>
    </row>
    <row r="703" spans="27:27">
      <c r="AA703" s="4"/>
    </row>
    <row r="704" spans="27:27">
      <c r="AA704" s="4"/>
    </row>
    <row r="705" spans="27:27">
      <c r="AA705" s="4"/>
    </row>
    <row r="706" spans="27:27">
      <c r="AA706" s="4"/>
    </row>
    <row r="707" spans="27:27">
      <c r="AA707" s="4"/>
    </row>
    <row r="708" spans="27:27">
      <c r="AA708" s="4"/>
    </row>
    <row r="709" spans="27:27">
      <c r="AA709" s="4"/>
    </row>
    <row r="710" spans="27:27">
      <c r="AA710" s="4"/>
    </row>
    <row r="711" spans="27:27">
      <c r="AA711" s="4"/>
    </row>
    <row r="712" spans="27:27">
      <c r="AA712" s="4"/>
    </row>
    <row r="713" spans="27:27">
      <c r="AA713" s="4"/>
    </row>
    <row r="714" spans="27:27">
      <c r="AA714" s="4"/>
    </row>
    <row r="715" spans="27:27">
      <c r="AA715" s="4"/>
    </row>
    <row r="716" spans="27:27">
      <c r="AA716" s="4"/>
    </row>
    <row r="717" spans="27:27">
      <c r="AA717" s="4"/>
    </row>
    <row r="718" spans="27:27">
      <c r="AA718" s="4"/>
    </row>
    <row r="719" spans="27:27">
      <c r="AA719" s="4"/>
    </row>
    <row r="720" spans="27:27">
      <c r="AA720" s="4"/>
    </row>
    <row r="721" spans="27:27">
      <c r="AA721" s="4"/>
    </row>
    <row r="722" spans="27:27">
      <c r="AA722" s="4"/>
    </row>
    <row r="723" spans="27:27">
      <c r="AA723" s="4"/>
    </row>
    <row r="724" spans="27:27">
      <c r="AA724" s="4"/>
    </row>
    <row r="725" spans="27:27">
      <c r="AA725" s="4"/>
    </row>
    <row r="726" spans="27:27">
      <c r="AA726" s="4"/>
    </row>
    <row r="727" spans="27:27">
      <c r="AA727" s="4"/>
    </row>
    <row r="728" spans="27:27">
      <c r="AA728" s="4"/>
    </row>
    <row r="729" spans="27:27">
      <c r="AA729" s="4"/>
    </row>
    <row r="730" spans="27:27">
      <c r="AA730" s="4"/>
    </row>
    <row r="731" spans="27:27">
      <c r="AA731" s="4"/>
    </row>
    <row r="732" spans="27:27">
      <c r="AA732" s="4"/>
    </row>
    <row r="733" spans="27:27">
      <c r="AA733" s="4"/>
    </row>
    <row r="734" spans="27:27">
      <c r="AA734" s="4"/>
    </row>
    <row r="735" spans="27:27">
      <c r="AA735" s="4"/>
    </row>
    <row r="736" spans="27:27">
      <c r="AA736" s="4"/>
    </row>
    <row r="737" spans="27:27">
      <c r="AA737" s="4"/>
    </row>
    <row r="738" spans="27:27">
      <c r="AA738" s="4"/>
    </row>
    <row r="739" spans="27:27">
      <c r="AA739" s="4"/>
    </row>
    <row r="740" spans="27:27">
      <c r="AA740" s="4"/>
    </row>
    <row r="741" spans="27:27">
      <c r="AA741" s="4"/>
    </row>
    <row r="742" spans="27:27">
      <c r="AA742" s="4"/>
    </row>
    <row r="743" spans="27:27">
      <c r="AA743" s="4"/>
    </row>
    <row r="744" spans="27:27">
      <c r="AA744" s="4"/>
    </row>
    <row r="745" spans="27:27">
      <c r="AA745" s="4"/>
    </row>
    <row r="746" spans="27:27">
      <c r="AA746" s="4"/>
    </row>
    <row r="747" spans="27:27">
      <c r="AA747" s="4"/>
    </row>
    <row r="748" spans="27:27">
      <c r="AA748" s="4"/>
    </row>
    <row r="749" spans="27:27">
      <c r="AA749" s="4"/>
    </row>
    <row r="750" spans="27:27">
      <c r="AA750" s="4"/>
    </row>
    <row r="751" spans="27:27">
      <c r="AA751" s="4"/>
    </row>
    <row r="752" spans="27:27">
      <c r="AA752" s="4"/>
    </row>
    <row r="753" spans="27:27">
      <c r="AA753" s="4"/>
    </row>
    <row r="754" spans="27:27">
      <c r="AA754" s="4"/>
    </row>
    <row r="755" spans="27:27">
      <c r="AA755" s="4"/>
    </row>
    <row r="756" spans="27:27">
      <c r="AA756" s="4"/>
    </row>
    <row r="757" spans="27:27">
      <c r="AA757" s="4"/>
    </row>
    <row r="758" spans="27:27">
      <c r="AA758" s="4"/>
    </row>
    <row r="759" spans="27:27">
      <c r="AA759" s="4"/>
    </row>
    <row r="760" spans="27:27">
      <c r="AA760" s="4"/>
    </row>
    <row r="761" spans="27:27">
      <c r="AA761" s="4"/>
    </row>
    <row r="762" spans="27:27">
      <c r="AA762" s="4"/>
    </row>
    <row r="763" spans="27:27">
      <c r="AA763" s="4"/>
    </row>
    <row r="764" spans="27:27">
      <c r="AA764" s="4"/>
    </row>
    <row r="765" spans="27:27">
      <c r="AA765" s="4"/>
    </row>
    <row r="766" spans="27:27">
      <c r="AA766" s="4"/>
    </row>
    <row r="767" spans="27:27">
      <c r="AA767" s="4"/>
    </row>
    <row r="768" spans="27:27">
      <c r="AA768" s="4"/>
    </row>
    <row r="769" spans="27:27">
      <c r="AA769" s="4"/>
    </row>
    <row r="770" spans="27:27">
      <c r="AA770" s="4"/>
    </row>
    <row r="771" spans="27:27">
      <c r="AA771" s="4"/>
    </row>
    <row r="772" spans="27:27">
      <c r="AA772" s="4"/>
    </row>
    <row r="773" spans="27:27">
      <c r="AA773" s="4"/>
    </row>
    <row r="774" spans="27:27">
      <c r="AA774" s="4"/>
    </row>
    <row r="775" spans="27:27">
      <c r="AA775" s="4"/>
    </row>
    <row r="776" spans="27:27">
      <c r="AA776" s="4"/>
    </row>
    <row r="777" spans="27:27">
      <c r="AA777" s="4"/>
    </row>
    <row r="778" spans="27:27">
      <c r="AA778" s="4"/>
    </row>
    <row r="779" spans="27:27">
      <c r="AA779" s="4"/>
    </row>
    <row r="780" spans="27:27">
      <c r="AA780" s="4"/>
    </row>
    <row r="781" spans="27:27">
      <c r="AA781" s="4"/>
    </row>
    <row r="782" spans="27:27">
      <c r="AA782" s="4"/>
    </row>
    <row r="783" spans="27:27">
      <c r="AA783" s="4"/>
    </row>
    <row r="784" spans="27:27">
      <c r="AA784" s="4"/>
    </row>
    <row r="785" spans="27:27">
      <c r="AA785" s="4"/>
    </row>
    <row r="786" spans="27:27">
      <c r="AA786" s="4"/>
    </row>
    <row r="787" spans="27:27">
      <c r="AA787" s="4"/>
    </row>
    <row r="788" spans="27:27">
      <c r="AA788" s="4"/>
    </row>
    <row r="789" spans="27:27">
      <c r="AA789" s="4"/>
    </row>
    <row r="790" spans="27:27">
      <c r="AA790" s="4"/>
    </row>
    <row r="791" spans="27:27">
      <c r="AA791" s="4"/>
    </row>
    <row r="792" spans="27:27">
      <c r="AA792" s="4"/>
    </row>
    <row r="793" spans="27:27">
      <c r="AA793" s="4"/>
    </row>
    <row r="794" spans="27:27">
      <c r="AA794" s="4"/>
    </row>
    <row r="795" spans="27:27">
      <c r="AA795" s="4"/>
    </row>
    <row r="796" spans="27:27">
      <c r="AA796" s="4"/>
    </row>
    <row r="797" spans="27:27">
      <c r="AA797" s="4"/>
    </row>
    <row r="798" spans="27:27">
      <c r="AA798" s="4"/>
    </row>
    <row r="799" spans="27:27">
      <c r="AA799" s="4"/>
    </row>
    <row r="800" spans="27:27">
      <c r="AA800" s="4"/>
    </row>
    <row r="801" spans="27:27">
      <c r="AA801" s="4"/>
    </row>
    <row r="802" spans="27:27">
      <c r="AA802" s="4"/>
    </row>
    <row r="803" spans="27:27">
      <c r="AA803" s="4"/>
    </row>
    <row r="804" spans="27:27">
      <c r="AA804" s="4"/>
    </row>
    <row r="805" spans="27:27">
      <c r="AA805" s="4"/>
    </row>
    <row r="806" spans="27:27">
      <c r="AA806" s="4"/>
    </row>
    <row r="807" spans="27:27">
      <c r="AA807" s="4"/>
    </row>
    <row r="808" spans="27:27">
      <c r="AA808" s="4"/>
    </row>
    <row r="809" spans="27:27">
      <c r="AA809" s="4"/>
    </row>
    <row r="810" spans="27:27">
      <c r="AA810" s="4"/>
    </row>
    <row r="811" spans="27:27">
      <c r="AA811" s="4"/>
    </row>
    <row r="812" spans="27:27">
      <c r="AA812" s="4"/>
    </row>
    <row r="813" spans="27:27">
      <c r="AA813" s="4"/>
    </row>
    <row r="814" spans="27:27">
      <c r="AA814" s="4"/>
    </row>
    <row r="815" spans="27:27">
      <c r="AA815" s="4"/>
    </row>
    <row r="816" spans="27:27">
      <c r="AA816" s="4"/>
    </row>
    <row r="817" spans="27:27">
      <c r="AA817" s="4"/>
    </row>
    <row r="818" spans="27:27">
      <c r="AA818" s="4"/>
    </row>
    <row r="819" spans="27:27">
      <c r="AA819" s="4"/>
    </row>
    <row r="820" spans="27:27">
      <c r="AA820" s="4"/>
    </row>
    <row r="821" spans="27:27">
      <c r="AA821" s="4"/>
    </row>
    <row r="822" spans="27:27">
      <c r="AA822" s="4"/>
    </row>
    <row r="823" spans="27:27">
      <c r="AA823" s="4"/>
    </row>
    <row r="824" spans="27:27">
      <c r="AA824" s="4"/>
    </row>
  </sheetData>
  <conditionalFormatting sqref="I2:I616">
    <cfRule type="duplicateValues" dxfId="81" priority="1"/>
    <cfRule type="duplicateValues" dxfId="80" priority="2"/>
  </conditionalFormatting>
  <hyperlinks>
    <hyperlink ref="AI2" r:id="rId1" tooltip="Sarajevo"/>
    <hyperlink ref="AI3" r:id="rId2" tooltip="Tuzla"/>
    <hyperlink ref="AI4" r:id="rId3" tooltip="Zenica"/>
    <hyperlink ref="AI5" r:id="rId4" tooltip="Mostar"/>
    <hyperlink ref="AI6" r:id="rId5" tooltip="Srebrenik"/>
    <hyperlink ref="AI7" r:id="rId6" tooltip="Bihać"/>
    <hyperlink ref="AI8" r:id="rId7" tooltip="Travnik"/>
    <hyperlink ref="AI9" r:id="rId8" tooltip="Kiseljak"/>
    <hyperlink ref="AI10" r:id="rId9" tooltip="Cazin"/>
    <hyperlink ref="AI11" r:id="rId10" tooltip="Bugojno"/>
    <hyperlink ref="AI12" r:id="rId11" tooltip="Velika Kladuša"/>
    <hyperlink ref="AI13" r:id="rId12" tooltip="Visoko"/>
    <hyperlink ref="AI14" r:id="rId13" tooltip="Goražde"/>
    <hyperlink ref="AI15" r:id="rId14" tooltip="Konjic"/>
    <hyperlink ref="AI16" r:id="rId15" tooltip="Gračanica"/>
    <hyperlink ref="AI17" r:id="rId16" tooltip="Gradačac"/>
    <hyperlink ref="AI18" r:id="rId17" tooltip="Bosanska Krupa"/>
    <hyperlink ref="AI19" r:id="rId18" tooltip="Zavidovići"/>
    <hyperlink ref="AI20" r:id="rId19" tooltip="Živinice"/>
    <hyperlink ref="AI21" r:id="rId20" tooltip="Sanski Most"/>
    <hyperlink ref="AI22" r:id="rId21" tooltip="Lukavac"/>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MD81"/>
  <sheetViews>
    <sheetView topLeftCell="A18" zoomScaleNormal="100" zoomScaleSheetLayoutView="100" workbookViewId="0">
      <selection activeCell="B34" sqref="B34"/>
    </sheetView>
  </sheetViews>
  <sheetFormatPr defaultColWidth="8.85546875" defaultRowHeight="15"/>
  <cols>
    <col min="1" max="1" width="94.85546875" style="17" bestFit="1" customWidth="1"/>
    <col min="2" max="2" width="66.140625" style="18" bestFit="1" customWidth="1"/>
    <col min="3" max="3" width="37.42578125" style="19" customWidth="1"/>
    <col min="4" max="4" width="36.7109375" style="19" customWidth="1"/>
    <col min="5" max="5" width="47" style="19" customWidth="1"/>
    <col min="6" max="1018" width="8.85546875" style="19" customWidth="1"/>
    <col min="1019" max="1019" width="8.85546875" style="17" customWidth="1"/>
    <col min="1020" max="16384" width="8.85546875" style="17"/>
  </cols>
  <sheetData>
    <row r="1" spans="1:2">
      <c r="A1" s="17" t="s">
        <v>1930</v>
      </c>
      <c r="B1" s="18" t="e">
        <f>IF(#REF!="","",#REF!)</f>
        <v>#REF!</v>
      </c>
    </row>
    <row r="2" spans="1:2">
      <c r="A2" s="17" t="s">
        <v>1931</v>
      </c>
      <c r="B2" s="18" t="s">
        <v>138</v>
      </c>
    </row>
    <row r="3" spans="1:2">
      <c r="A3" s="17" t="s">
        <v>1932</v>
      </c>
      <c r="B3" s="18" t="s">
        <v>138</v>
      </c>
    </row>
    <row r="4" spans="1:2">
      <c r="A4" s="17" t="s">
        <v>1933</v>
      </c>
      <c r="B4" s="20" t="e">
        <f>IF(#REF!="","",#REF!)</f>
        <v>#REF!</v>
      </c>
    </row>
    <row r="5" spans="1:2">
      <c r="A5" s="17" t="s">
        <v>1934</v>
      </c>
      <c r="B5" s="18" t="e">
        <f>IF(#REF!="","",#REF!)</f>
        <v>#REF!</v>
      </c>
    </row>
    <row r="6" spans="1:2">
      <c r="A6" s="17" t="s">
        <v>16</v>
      </c>
      <c r="B6" s="18" t="s">
        <v>138</v>
      </c>
    </row>
    <row r="7" spans="1:2">
      <c r="A7" s="17" t="s">
        <v>1935</v>
      </c>
      <c r="B7" s="18" t="s">
        <v>138</v>
      </c>
    </row>
    <row r="8" spans="1:2">
      <c r="A8" s="17" t="s">
        <v>1936</v>
      </c>
      <c r="B8" s="18" t="s">
        <v>138</v>
      </c>
    </row>
    <row r="9" spans="1:2">
      <c r="A9" s="17" t="s">
        <v>1937</v>
      </c>
      <c r="B9" s="18" t="s">
        <v>138</v>
      </c>
    </row>
    <row r="10" spans="1:2">
      <c r="A10" s="17" t="s">
        <v>1938</v>
      </c>
      <c r="B10" s="18" t="s">
        <v>138</v>
      </c>
    </row>
    <row r="11" spans="1:2">
      <c r="A11" s="17" t="s">
        <v>1939</v>
      </c>
      <c r="B11" s="18" t="e">
        <f>IF(#REF!="","",#REF!)</f>
        <v>#REF!</v>
      </c>
    </row>
    <row r="12" spans="1:2">
      <c r="A12" s="17" t="s">
        <v>1</v>
      </c>
      <c r="B12" s="18" t="e">
        <f>IF(#REF!="","",VLOOKUP(#REF!,'#Konverter'!A2:B80,2,FALSE))</f>
        <v>#REF!</v>
      </c>
    </row>
    <row r="13" spans="1:2">
      <c r="A13" s="17" t="s">
        <v>2</v>
      </c>
      <c r="B13" s="18" t="e">
        <f>IF(#REF!="","",VLOOKUP(#REF!,'#Konverter'!A2:C80,3,FALSE))</f>
        <v>#REF!</v>
      </c>
    </row>
    <row r="14" spans="1:2">
      <c r="A14" s="17" t="s">
        <v>1940</v>
      </c>
      <c r="B14" s="18" t="e">
        <f>IF(#REF!="","",#REF!)</f>
        <v>#REF!</v>
      </c>
    </row>
    <row r="15" spans="1:2">
      <c r="A15" s="17" t="s">
        <v>1941</v>
      </c>
      <c r="B15" s="18" t="e">
        <f>IF(#REF!="","",#REF!)</f>
        <v>#REF!</v>
      </c>
    </row>
    <row r="16" spans="1:2">
      <c r="A16" s="17" t="s">
        <v>1942</v>
      </c>
      <c r="B16" s="18" t="e">
        <f>IF(AND(#REF!="DA",LEN(#REF!)=12),#REF!,"")</f>
        <v>#REF!</v>
      </c>
    </row>
    <row r="17" spans="1:5">
      <c r="A17" s="17" t="s">
        <v>1943</v>
      </c>
      <c r="B17" s="18" t="s">
        <v>138</v>
      </c>
    </row>
    <row r="18" spans="1:5">
      <c r="A18" s="17" t="s">
        <v>1944</v>
      </c>
      <c r="B18" s="18" t="s">
        <v>138</v>
      </c>
    </row>
    <row r="19" spans="1:5">
      <c r="A19" s="17" t="s">
        <v>1945</v>
      </c>
      <c r="B19" s="18" t="s">
        <v>138</v>
      </c>
    </row>
    <row r="20" spans="1:5">
      <c r="A20" s="17" t="s">
        <v>1946</v>
      </c>
      <c r="B20" s="18" t="s">
        <v>138</v>
      </c>
    </row>
    <row r="21" spans="1:5">
      <c r="A21" s="17" t="s">
        <v>1947</v>
      </c>
      <c r="B21" s="18" t="e">
        <f>IF(#REF!="","",#REF!)</f>
        <v>#REF!</v>
      </c>
    </row>
    <row r="22" spans="1:5">
      <c r="A22" s="17" t="s">
        <v>1948</v>
      </c>
      <c r="B22" s="18" t="e">
        <f>IF(#REF!="","",#REF!)</f>
        <v>#REF!</v>
      </c>
    </row>
    <row r="23" spans="1:5">
      <c r="A23" s="17" t="s">
        <v>1949</v>
      </c>
      <c r="B23" s="18" t="s">
        <v>138</v>
      </c>
    </row>
    <row r="24" spans="1:5">
      <c r="A24" s="17" t="s">
        <v>14</v>
      </c>
      <c r="B24" s="18" t="e">
        <f>IF(#REF!="","",#REF!)</f>
        <v>#REF!</v>
      </c>
    </row>
    <row r="25" spans="1:5">
      <c r="A25" s="17" t="s">
        <v>1950</v>
      </c>
      <c r="B25" s="18" t="e">
        <f>IF(#REF!="","",#REF!)</f>
        <v>#REF!</v>
      </c>
    </row>
    <row r="26" spans="1:5" s="21" customFormat="1" ht="16.5">
      <c r="A26" s="17" t="s">
        <v>1951</v>
      </c>
      <c r="B26" s="18" t="s">
        <v>138</v>
      </c>
      <c r="C26" s="19" t="s">
        <v>138</v>
      </c>
      <c r="D26" s="19" t="s">
        <v>138</v>
      </c>
    </row>
    <row r="27" spans="1:5" s="21" customFormat="1" ht="16.5">
      <c r="A27" s="17" t="s">
        <v>1952</v>
      </c>
      <c r="B27" s="18" t="e">
        <f>IF(#REF!="","",#REF!)</f>
        <v>#REF!</v>
      </c>
      <c r="C27" s="19" t="e">
        <f>IF(#REF!="","",#REF!)</f>
        <v>#REF!</v>
      </c>
      <c r="D27" s="19" t="e">
        <f>IF(#REF!="","",#REF!)</f>
        <v>#REF!</v>
      </c>
      <c r="E27" s="22" t="e">
        <f>IF(#REF!="","",#REF!)</f>
        <v>#REF!</v>
      </c>
    </row>
    <row r="28" spans="1:5">
      <c r="A28" s="17" t="s">
        <v>1953</v>
      </c>
      <c r="B28" s="23" t="e">
        <f>IF(#REF!="","","0"&amp;#REF!)</f>
        <v>#REF!</v>
      </c>
    </row>
    <row r="29" spans="1:5">
      <c r="A29" s="17" t="s">
        <v>1954</v>
      </c>
      <c r="B29" s="18" t="e">
        <f>IF(#REF!="","",#REF!)</f>
        <v>#REF!</v>
      </c>
    </row>
    <row r="30" spans="1:5">
      <c r="A30" s="17" t="s">
        <v>18</v>
      </c>
      <c r="B30" s="24" t="str">
        <f>IF(ISTEXT(VLOOKUP(#REF! &amp;"|"&amp;#REF!,'#Konverter'!AA2:AB39,2,FALSE)),VLOOKUP(#REF! &amp;"|"&amp;#REF!,'#Konverter'!AA2:AB39,2,FALSE),"Greška!")</f>
        <v>Greška!</v>
      </c>
    </row>
    <row r="31" spans="1:5">
      <c r="A31" s="17" t="s">
        <v>33</v>
      </c>
      <c r="B31" s="25" t="e">
        <f>IF(#REF!="","",IF(#REF!&lt;&gt;"Godišnji - različit izvještajni period",#REF!,#REF!))</f>
        <v>#REF!</v>
      </c>
    </row>
    <row r="32" spans="1:5">
      <c r="A32" s="17" t="s">
        <v>1955</v>
      </c>
      <c r="B32" s="26" t="e">
        <f>IF(#REF!="","",#REF!)</f>
        <v>#REF!</v>
      </c>
    </row>
    <row r="33" spans="1:3">
      <c r="A33" s="17" t="s">
        <v>1956</v>
      </c>
      <c r="B33" s="26" t="e">
        <f>IF(#REF!="","",#REF!)</f>
        <v>#REF!</v>
      </c>
    </row>
    <row r="34" spans="1:3">
      <c r="A34" s="17" t="s">
        <v>22</v>
      </c>
      <c r="B34" s="18" t="e">
        <f>IF(OR(#REF!="Revizorski",#REF!="Izjava o neaktivnosti"),"Mikro",IF(#REF!="","",#REF!))</f>
        <v>#REF!</v>
      </c>
    </row>
    <row r="35" spans="1:3">
      <c r="A35" s="17" t="s">
        <v>1957</v>
      </c>
      <c r="B35" s="18">
        <v>1</v>
      </c>
    </row>
    <row r="36" spans="1:3">
      <c r="A36" s="17" t="s">
        <v>1958</v>
      </c>
      <c r="B36" s="18">
        <v>2998</v>
      </c>
      <c r="C36" s="19" t="e">
        <f>IF(#REF!="","",#REF!)</f>
        <v>#REF!</v>
      </c>
    </row>
    <row r="37" spans="1:3">
      <c r="A37" s="17" t="s">
        <v>1959</v>
      </c>
      <c r="B37" s="23" t="e">
        <f>IF(#REF!="","","0"&amp;#REF!)</f>
        <v>#REF!</v>
      </c>
    </row>
    <row r="38" spans="1:3">
      <c r="A38" s="17" t="s">
        <v>1960</v>
      </c>
      <c r="B38" s="18" t="e">
        <f>IF(#REF!="","",#REF!)</f>
        <v>#REF!</v>
      </c>
    </row>
    <row r="39" spans="1:3">
      <c r="A39" s="17" t="s">
        <v>1961</v>
      </c>
      <c r="B39" s="18" t="e">
        <f>IF(#REF!="","",#REF!)</f>
        <v>#REF!</v>
      </c>
    </row>
    <row r="40" spans="1:3">
      <c r="A40" s="17" t="s">
        <v>1962</v>
      </c>
      <c r="B40" s="26" t="e">
        <f>IF(#REF!="","",#REF!)</f>
        <v>#REF!</v>
      </c>
    </row>
    <row r="41" spans="1:3">
      <c r="A41" s="27" t="s">
        <v>54</v>
      </c>
      <c r="B41" s="28">
        <f>IF(LEN(BS!J39)=4,"",BS!J39)</f>
        <v>0</v>
      </c>
      <c r="C41" s="19">
        <f>IF(AND(ROWS(BS!1:155)=155,COLUMNS(BS!E:J)=6),1,0)</f>
        <v>1</v>
      </c>
    </row>
    <row r="42" spans="1:3">
      <c r="A42" s="27" t="s">
        <v>73</v>
      </c>
      <c r="B42" s="28">
        <f>IF(LEN(BU!J36)=4,"",BU!J36)</f>
        <v>0</v>
      </c>
      <c r="C42" s="19">
        <f>IF(AND(ROWS(BU!1:190)=190,COLUMNS(BU!E:J)=6),1,0)</f>
        <v>1</v>
      </c>
    </row>
    <row r="43" spans="1:3">
      <c r="A43" s="27" t="s">
        <v>90</v>
      </c>
      <c r="B43" s="28" t="s">
        <v>138</v>
      </c>
    </row>
    <row r="44" spans="1:3">
      <c r="A44" s="27" t="s">
        <v>106</v>
      </c>
      <c r="B44" s="28" t="s">
        <v>138</v>
      </c>
    </row>
    <row r="45" spans="1:3">
      <c r="A45" s="27" t="s">
        <v>122</v>
      </c>
      <c r="B45" s="28" t="s">
        <v>138</v>
      </c>
    </row>
    <row r="46" spans="1:3">
      <c r="A46" s="27" t="s">
        <v>136</v>
      </c>
      <c r="B46" s="28" t="s">
        <v>138</v>
      </c>
    </row>
    <row r="47" spans="1:3">
      <c r="A47" s="27" t="s">
        <v>152</v>
      </c>
      <c r="B47" s="28">
        <f>IF(LEN(GTDIR!K38)=4,"",GTDIR!K38)</f>
        <v>0</v>
      </c>
      <c r="C47" s="19">
        <f>IF(AND(ROWS(GTDIR!1:99)=99,COLUMNS(GTDIR!E:K)=7),1,0)</f>
        <v>1</v>
      </c>
    </row>
    <row r="48" spans="1:3">
      <c r="A48" s="27" t="s">
        <v>167</v>
      </c>
      <c r="B48" s="28">
        <f>IF(LEN(GTIND!K36)=4,"",GTIND!K36)</f>
        <v>0</v>
      </c>
      <c r="C48" s="19">
        <f>IF(AND(ROWS(GTIND!1:129)=129,COLUMNS(GTIND!E:K)=7),1,0)</f>
        <v>1</v>
      </c>
    </row>
    <row r="49" spans="1:3">
      <c r="A49" s="27" t="s">
        <v>181</v>
      </c>
      <c r="B49" s="28">
        <f>IF(LEN(IPK!AC7)=4,"",IPK!AC7)</f>
        <v>0</v>
      </c>
      <c r="C49" s="19">
        <f>IF(AND(ROWS(IPK!2:54)=73,COLUMNS(IPK!U:AG)=13),1,0)</f>
        <v>0</v>
      </c>
    </row>
    <row r="50" spans="1:3">
      <c r="A50" s="27" t="s">
        <v>195</v>
      </c>
      <c r="B50" s="28" t="s">
        <v>138</v>
      </c>
    </row>
    <row r="51" spans="1:3">
      <c r="A51" s="27" t="s">
        <v>209</v>
      </c>
      <c r="B51" s="28" t="s">
        <v>138</v>
      </c>
    </row>
    <row r="52" spans="1:3">
      <c r="A52" s="27" t="s">
        <v>222</v>
      </c>
      <c r="B52" s="28" t="s">
        <v>138</v>
      </c>
    </row>
    <row r="53" spans="1:3">
      <c r="A53" s="27" t="s">
        <v>234</v>
      </c>
      <c r="B53" s="28" t="e">
        <f>IF(LEN(#REF!)=4,"",#REF!)</f>
        <v>#REF!</v>
      </c>
      <c r="C53" s="19" t="e">
        <f>IF(AND(ROWS(#REF!)=64,COLUMNS(#REF!)=23),1,0)</f>
        <v>#REF!</v>
      </c>
    </row>
    <row r="54" spans="1:3">
      <c r="A54" s="27" t="s">
        <v>247</v>
      </c>
      <c r="B54" s="28" t="s">
        <v>138</v>
      </c>
    </row>
    <row r="55" spans="1:3">
      <c r="A55" s="27" t="s">
        <v>260</v>
      </c>
      <c r="B55" s="28" t="s">
        <v>138</v>
      </c>
    </row>
    <row r="56" spans="1:3">
      <c r="A56" s="27" t="s">
        <v>271</v>
      </c>
      <c r="B56" s="28" t="s">
        <v>138</v>
      </c>
    </row>
    <row r="57" spans="1:3">
      <c r="A57" s="27" t="s">
        <v>283</v>
      </c>
      <c r="B57" s="28" t="s">
        <v>138</v>
      </c>
    </row>
    <row r="58" spans="1:3">
      <c r="A58" s="27" t="s">
        <v>295</v>
      </c>
      <c r="B58" s="28" t="e">
        <f>IF(LEN(#REF!)=4,"",#REF!)</f>
        <v>#REF!</v>
      </c>
      <c r="C58" s="19" t="e">
        <f>IF(AND(ROWS(#REF!)=143,COLUMNS(#REF!)=45),1,0)</f>
        <v>#REF!</v>
      </c>
    </row>
    <row r="59" spans="1:3">
      <c r="A59" s="27" t="s">
        <v>315</v>
      </c>
      <c r="B59" s="28" t="e">
        <f>IF(LEN(#REF!)=4,"",#REF!)</f>
        <v>#REF!</v>
      </c>
      <c r="C59" s="19" t="e">
        <f>IF(AND(ROWS(#REF!)=63,COLUMNS(#REF!)=55,ROWS(#REF!)=97,COLUMNS(#REF!)=86),1,0)</f>
        <v>#REF!</v>
      </c>
    </row>
    <row r="60" spans="1:3">
      <c r="A60" s="27" t="s">
        <v>324</v>
      </c>
      <c r="B60" s="28">
        <f>IF(LEN(OP!AJ1)=4,"",OP!AJ1)</f>
        <v>0</v>
      </c>
      <c r="C60" s="19">
        <f>IF(AND(ROWS(OP!1:52)=38,COLUMNS(OP!C:AJ)=38),1,0)</f>
        <v>0</v>
      </c>
    </row>
    <row r="61" spans="1:3">
      <c r="A61" s="27" t="s">
        <v>334</v>
      </c>
      <c r="B61" s="28" t="e">
        <f>IF(LEN(#REF!)=4,"",#REF!)</f>
        <v>#REF!</v>
      </c>
      <c r="C61" s="19" t="e">
        <f>IF(AND(ROWS(#REF!)=37,COLUMNS(#REF!)=51),1,0)</f>
        <v>#REF!</v>
      </c>
    </row>
    <row r="62" spans="1:3">
      <c r="A62" s="27" t="s">
        <v>342</v>
      </c>
      <c r="B62" s="28" t="e">
        <f>IF(LEN(#REF!)=4,"",#REF!)</f>
        <v>#REF!</v>
      </c>
      <c r="C62" s="19" t="e">
        <f>IF(AND(ROWS(#REF!)=43,COLUMNS(#REF!)=51),1,0)</f>
        <v>#REF!</v>
      </c>
    </row>
    <row r="63" spans="1:3">
      <c r="A63" s="27" t="s">
        <v>352</v>
      </c>
      <c r="B63" s="28" t="e">
        <f>IF(LEN(#REF!)=4,"",#REF!)</f>
        <v>#REF!</v>
      </c>
      <c r="C63" s="19" t="e">
        <f>IF(AND(ROWS(#REF!)=47,COLUMNS(#REF!)=40),1,0)</f>
        <v>#REF!</v>
      </c>
    </row>
    <row r="64" spans="1:3">
      <c r="A64" s="27" t="s">
        <v>361</v>
      </c>
      <c r="B64" s="28" t="e">
        <f>IF(LEN(#REF!)=4,"",#REF!)</f>
        <v>#REF!</v>
      </c>
      <c r="C64" s="19" t="e">
        <f>IF(AND(ROWS(#REF!)=37,COLUMNS(#REF!)=6),1,0)</f>
        <v>#REF!</v>
      </c>
    </row>
    <row r="65" spans="1:3">
      <c r="A65" s="27" t="s">
        <v>368</v>
      </c>
      <c r="B65" s="28" t="e">
        <f>IF(LEN(#REF!)=4,"",#REF!)</f>
        <v>#REF!</v>
      </c>
      <c r="C65" s="19" t="e">
        <f>IF(AND(ROWS(#REF!)=29,COLUMNS(#REF!)=6),1,0)</f>
        <v>#REF!</v>
      </c>
    </row>
    <row r="66" spans="1:3">
      <c r="A66" s="27" t="s">
        <v>303</v>
      </c>
      <c r="B66" s="28" t="e">
        <f>IF(AND(#REF!="Izjava o neaktivnosti",LEN(#REF!)&gt;4),#REF!,"")</f>
        <v>#REF!</v>
      </c>
      <c r="C66" s="19" t="e">
        <f>IF(AND(ROWS(#REF!)=40,COLUMNS(#REF!)=17),1,0)</f>
        <v>#REF!</v>
      </c>
    </row>
    <row r="67" spans="1:3">
      <c r="A67" s="17" t="s">
        <v>1963</v>
      </c>
      <c r="B67" s="29" t="e">
        <f>IF(#REF!="","",#REF!)</f>
        <v>#REF!</v>
      </c>
    </row>
    <row r="68" spans="1:3">
      <c r="A68" s="17" t="s">
        <v>1964</v>
      </c>
      <c r="B68" s="18" t="e">
        <f>IF(#REF!="","",IF(#REF!="DA",1,0))</f>
        <v>#REF!</v>
      </c>
    </row>
    <row r="69" spans="1:3">
      <c r="A69" s="17" t="s">
        <v>1965</v>
      </c>
      <c r="B69" s="18" t="e">
        <f>IF(#REF!="","",#REF!)</f>
        <v>#REF!</v>
      </c>
    </row>
    <row r="70" spans="1:3">
      <c r="A70" s="30" t="e">
        <f>#REF!</f>
        <v>#REF!</v>
      </c>
      <c r="B70" s="31" t="e">
        <f>IF(#REF!="","",#REF!)</f>
        <v>#REF!</v>
      </c>
      <c r="C70" s="32"/>
    </row>
    <row r="71" spans="1:3">
      <c r="A71" s="30" t="e">
        <f>#REF!</f>
        <v>#REF!</v>
      </c>
      <c r="B71" s="31" t="e">
        <f>IF(#REF!="","",#REF!)</f>
        <v>#REF!</v>
      </c>
      <c r="C71" s="32"/>
    </row>
    <row r="72" spans="1:3">
      <c r="A72" s="30" t="e">
        <f>#REF!</f>
        <v>#REF!</v>
      </c>
      <c r="B72" s="31" t="e">
        <f>IF(#REF!="","",#REF!)</f>
        <v>#REF!</v>
      </c>
      <c r="C72" s="32" t="e">
        <f>IF(#REF!="","",VLOOKUP(#REF!,'#Konverter'!AM2:AN11,2,FALSE))</f>
        <v>#REF!</v>
      </c>
    </row>
    <row r="73" spans="1:3">
      <c r="A73" s="30" t="e">
        <f>#REF!</f>
        <v>#REF!</v>
      </c>
      <c r="B73" s="31" t="e">
        <f>IF(#REF!="","",#REF!)</f>
        <v>#REF!</v>
      </c>
      <c r="C73" s="32" t="e">
        <f>IF(#REF!="","",VLOOKUP(#REF!,'#Konverter'!AI2:AJ80,2,FALSE))</f>
        <v>#REF!</v>
      </c>
    </row>
    <row r="74" spans="1:3">
      <c r="A74" s="30" t="e">
        <f>#REF!</f>
        <v>#REF!</v>
      </c>
      <c r="B74" s="31" t="e">
        <f>IF(#REF!="","",#REF!)</f>
        <v>#REF!</v>
      </c>
      <c r="C74" s="32" t="e">
        <f>IF(#REF!="","",VLOOKUP(#REF!,'#Konverter'!AK2:AL80,2,FALSE))</f>
        <v>#REF!</v>
      </c>
    </row>
    <row r="75" spans="1:3">
      <c r="A75" s="30" t="e">
        <f>#REF!</f>
        <v>#REF!</v>
      </c>
      <c r="B75" s="31" t="e">
        <f>IF(#REF!="","",#REF!)</f>
        <v>#REF!</v>
      </c>
      <c r="C75" s="32" t="e">
        <f>IF(#REF!="","",VLOOKUP(#REF!,'#Konverter'!AK2:AL80,2,FALSE))</f>
        <v>#REF!</v>
      </c>
    </row>
    <row r="76" spans="1:3">
      <c r="A76" s="30" t="e">
        <f>#REF!</f>
        <v>#REF!</v>
      </c>
      <c r="B76" s="31" t="e">
        <f>IF(#REF!="","",#REF!)</f>
        <v>#REF!</v>
      </c>
      <c r="C76" s="32" t="e">
        <f>IF(#REF!="","",VLOOKUP(#REF!,'#Konverter'!AK2:AL80,2,FALSE))</f>
        <v>#REF!</v>
      </c>
    </row>
    <row r="77" spans="1:3">
      <c r="A77" s="30" t="e">
        <f>#REF!</f>
        <v>#REF!</v>
      </c>
      <c r="B77" s="31" t="e">
        <f>IF(#REF!="","",#REF!)</f>
        <v>#REF!</v>
      </c>
      <c r="C77" s="33" t="e">
        <f>IF(#REF!="","",#REF!)</f>
        <v>#REF!</v>
      </c>
    </row>
    <row r="78" spans="1:3">
      <c r="A78" s="30" t="e">
        <f>#REF!</f>
        <v>#REF!</v>
      </c>
      <c r="B78" s="31" t="e">
        <f>IF(#REF!="","",#REF!)</f>
        <v>#REF!</v>
      </c>
      <c r="C78" s="32" t="e">
        <f>IF(#REF!="","",#REF!)</f>
        <v>#REF!</v>
      </c>
    </row>
    <row r="79" spans="1:3">
      <c r="A79" s="17" t="s">
        <v>1966</v>
      </c>
      <c r="B79" s="245">
        <v>1</v>
      </c>
    </row>
    <row r="80" spans="1:3">
      <c r="A80" s="17" t="s">
        <v>1967</v>
      </c>
      <c r="B80" s="18" t="s">
        <v>1968</v>
      </c>
    </row>
    <row r="81" spans="1:3">
      <c r="A81" s="17" t="s">
        <v>32</v>
      </c>
      <c r="B81" s="18" t="e">
        <f>IF(#REF!="","",VLOOKUP(#REF!,'#Konverter'!AO2:AP5,2,0))</f>
        <v>#REF!</v>
      </c>
      <c r="C81" s="19" t="e">
        <f>IF(#REF!="","",#REF!)</f>
        <v>#REF!</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F932E"/>
  </sheetPr>
  <dimension ref="A1:AIJ53"/>
  <sheetViews>
    <sheetView showGridLines="0" topLeftCell="A7" zoomScale="90" zoomScaleNormal="90" zoomScalePageLayoutView="80" workbookViewId="0">
      <selection activeCell="BW35" sqref="BW35"/>
    </sheetView>
  </sheetViews>
  <sheetFormatPr defaultColWidth="2.5703125" defaultRowHeight="15.75"/>
  <cols>
    <col min="1" max="1" width="1" style="85" customWidth="1"/>
    <col min="2" max="2" width="1.7109375" style="85" customWidth="1"/>
    <col min="3" max="3" width="12.7109375" style="86" bestFit="1" customWidth="1"/>
    <col min="4" max="4" width="3" style="86" customWidth="1"/>
    <col min="5" max="5" width="2.5703125" style="86" customWidth="1"/>
    <col min="6" max="6" width="9.140625" style="86" bestFit="1" customWidth="1"/>
    <col min="7" max="17" width="2.5703125" style="86" customWidth="1"/>
    <col min="18" max="18" width="12.85546875" style="86" customWidth="1"/>
    <col min="19" max="19" width="3.140625" style="86" customWidth="1"/>
    <col min="20" max="21" width="2.5703125" style="86" customWidth="1"/>
    <col min="22" max="22" width="3" style="86" customWidth="1"/>
    <col min="23" max="31" width="2.5703125" style="86" customWidth="1"/>
    <col min="32" max="32" width="2.7109375" style="86" customWidth="1"/>
    <col min="33" max="33" width="3.85546875" style="86" customWidth="1"/>
    <col min="34" max="34" width="4.42578125" style="86" customWidth="1"/>
    <col min="35" max="35" width="1" style="86" customWidth="1"/>
    <col min="36" max="36" width="3.85546875" style="86" customWidth="1"/>
    <col min="37" max="38" width="2.5703125" style="86" customWidth="1"/>
    <col min="39" max="41" width="2.5703125" style="86"/>
    <col min="42" max="42" width="2.7109375" style="86" customWidth="1"/>
    <col min="43" max="43" width="4.140625" style="86" customWidth="1"/>
    <col min="44" max="44" width="4.5703125" style="86" customWidth="1"/>
    <col min="45" max="16384" width="2.5703125" style="86"/>
  </cols>
  <sheetData>
    <row r="1" spans="1:920" s="81" customFormat="1" ht="15" customHeight="1">
      <c r="C1" s="310"/>
      <c r="D1" s="310"/>
      <c r="E1" s="310"/>
      <c r="F1" s="310"/>
      <c r="G1" s="310"/>
      <c r="H1" s="310"/>
      <c r="I1" s="310"/>
      <c r="J1" s="310"/>
      <c r="K1" s="310"/>
      <c r="L1" s="310"/>
      <c r="M1" s="310"/>
      <c r="N1" s="310"/>
      <c r="O1" s="310"/>
      <c r="P1" s="310"/>
      <c r="Q1" s="310"/>
      <c r="R1" s="310"/>
      <c r="S1" s="310"/>
      <c r="T1" s="310"/>
      <c r="U1" s="310"/>
      <c r="V1" s="310"/>
      <c r="W1" s="310"/>
      <c r="AA1" s="82"/>
      <c r="AF1" s="80"/>
      <c r="AG1" s="80"/>
      <c r="AH1" s="261"/>
      <c r="AI1" s="80"/>
      <c r="AJ1" s="253"/>
      <c r="AK1" s="333" t="s">
        <v>2541</v>
      </c>
      <c r="AL1" s="333"/>
      <c r="AM1" s="333"/>
      <c r="AN1" s="333"/>
      <c r="AO1" s="333"/>
      <c r="AP1" s="333"/>
      <c r="AQ1" s="333"/>
    </row>
    <row r="2" spans="1:920" s="80" customFormat="1" ht="18" customHeight="1">
      <c r="C2" s="259"/>
      <c r="D2" s="171"/>
      <c r="E2" s="171"/>
      <c r="F2" s="171"/>
      <c r="G2" s="171"/>
      <c r="H2" s="171"/>
      <c r="I2" s="171"/>
      <c r="J2" s="171"/>
      <c r="K2" s="171"/>
      <c r="L2" s="171"/>
      <c r="M2" s="172"/>
      <c r="N2" s="172"/>
      <c r="O2" s="172"/>
      <c r="P2" s="172"/>
      <c r="Q2" s="172"/>
      <c r="R2" s="172"/>
      <c r="S2" s="172"/>
      <c r="T2" s="172"/>
      <c r="U2" s="172"/>
      <c r="V2" s="172"/>
      <c r="W2" s="172"/>
      <c r="X2" s="83"/>
      <c r="Y2" s="83"/>
      <c r="Z2" s="83"/>
      <c r="AA2" s="84"/>
      <c r="AC2" s="320"/>
      <c r="AD2" s="320"/>
      <c r="AE2" s="320"/>
      <c r="AF2" s="320"/>
      <c r="AG2" s="320"/>
      <c r="AH2" s="320"/>
      <c r="AI2" s="81"/>
      <c r="AJ2" s="253"/>
      <c r="AK2" s="320" t="s">
        <v>2551</v>
      </c>
      <c r="AL2" s="320"/>
      <c r="AM2" s="320"/>
      <c r="AN2" s="320"/>
      <c r="AO2" s="320"/>
      <c r="AP2" s="320"/>
      <c r="AQ2" s="320"/>
    </row>
    <row r="3" spans="1:920" ht="21" customHeight="1">
      <c r="D3" s="253"/>
    </row>
    <row r="4" spans="1:920" s="46" customFormat="1" ht="21" customHeight="1">
      <c r="A4" s="45"/>
      <c r="B4" s="45"/>
      <c r="C4" s="335" t="s">
        <v>2550</v>
      </c>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7"/>
      <c r="JR4" s="37"/>
      <c r="JS4" s="37"/>
      <c r="JT4" s="37"/>
      <c r="JU4" s="37"/>
      <c r="JV4" s="37"/>
      <c r="JW4" s="37"/>
      <c r="JX4" s="37"/>
      <c r="JY4" s="37"/>
      <c r="JZ4" s="37"/>
      <c r="KA4" s="37"/>
      <c r="KB4" s="37"/>
      <c r="KC4" s="37"/>
      <c r="KD4" s="37"/>
      <c r="KE4" s="37"/>
      <c r="KF4" s="37"/>
      <c r="KG4" s="37"/>
      <c r="KH4" s="37"/>
      <c r="KI4" s="37"/>
      <c r="KJ4" s="37"/>
      <c r="KK4" s="37"/>
      <c r="KL4" s="37"/>
      <c r="KM4" s="37"/>
      <c r="KN4" s="37"/>
      <c r="KO4" s="37"/>
      <c r="KP4" s="37"/>
      <c r="KQ4" s="37"/>
      <c r="KR4" s="37"/>
      <c r="KS4" s="37"/>
      <c r="KT4" s="37"/>
      <c r="KU4" s="37"/>
      <c r="KV4" s="37"/>
      <c r="KW4" s="37"/>
      <c r="KX4" s="37"/>
      <c r="KY4" s="37"/>
      <c r="KZ4" s="37"/>
      <c r="LA4" s="37"/>
      <c r="LB4" s="37"/>
      <c r="LC4" s="37"/>
      <c r="LD4" s="37"/>
      <c r="LE4" s="37"/>
      <c r="LF4" s="37"/>
      <c r="LG4" s="37"/>
      <c r="LH4" s="37"/>
      <c r="LI4" s="37"/>
      <c r="LJ4" s="37"/>
      <c r="LK4" s="37"/>
      <c r="LL4" s="37"/>
      <c r="LM4" s="37"/>
      <c r="LN4" s="37"/>
      <c r="LO4" s="37"/>
      <c r="LP4" s="37"/>
      <c r="LQ4" s="37"/>
      <c r="LR4" s="37"/>
      <c r="LS4" s="37"/>
      <c r="LT4" s="37"/>
      <c r="LU4" s="37"/>
      <c r="LV4" s="37"/>
      <c r="LW4" s="37"/>
      <c r="LX4" s="37"/>
      <c r="LY4" s="37"/>
      <c r="LZ4" s="37"/>
      <c r="MA4" s="37"/>
      <c r="MB4" s="37"/>
      <c r="MC4" s="37"/>
      <c r="MD4" s="37"/>
      <c r="ME4" s="37"/>
      <c r="MF4" s="37"/>
      <c r="MG4" s="37"/>
      <c r="MH4" s="37"/>
      <c r="MI4" s="37"/>
      <c r="MJ4" s="37"/>
      <c r="MK4" s="37"/>
      <c r="ML4" s="37"/>
      <c r="MM4" s="37"/>
      <c r="MN4" s="37"/>
      <c r="MO4" s="37"/>
      <c r="MP4" s="37"/>
      <c r="MQ4" s="37"/>
      <c r="MR4" s="37"/>
      <c r="MS4" s="37"/>
      <c r="MT4" s="37"/>
      <c r="MU4" s="37"/>
      <c r="MV4" s="37"/>
      <c r="MW4" s="37"/>
      <c r="MX4" s="37"/>
      <c r="MY4" s="37"/>
      <c r="MZ4" s="37"/>
      <c r="NA4" s="37"/>
      <c r="NB4" s="37"/>
      <c r="NC4" s="37"/>
      <c r="ND4" s="37"/>
      <c r="NE4" s="37"/>
      <c r="NF4" s="37"/>
      <c r="NG4" s="37"/>
      <c r="NH4" s="37"/>
      <c r="NI4" s="37"/>
      <c r="NJ4" s="37"/>
      <c r="NK4" s="37"/>
      <c r="NL4" s="37"/>
      <c r="NM4" s="37"/>
      <c r="NN4" s="37"/>
      <c r="NO4" s="37"/>
      <c r="NP4" s="37"/>
      <c r="NQ4" s="37"/>
      <c r="NR4" s="37"/>
      <c r="NS4" s="37"/>
      <c r="NT4" s="37"/>
      <c r="NU4" s="37"/>
      <c r="NV4" s="37"/>
      <c r="NW4" s="37"/>
      <c r="NX4" s="37"/>
      <c r="NY4" s="37"/>
      <c r="NZ4" s="37"/>
      <c r="OA4" s="37"/>
      <c r="OB4" s="37"/>
      <c r="OC4" s="37"/>
      <c r="OD4" s="37"/>
      <c r="OE4" s="37"/>
      <c r="OF4" s="37"/>
      <c r="OG4" s="37"/>
      <c r="OH4" s="37"/>
      <c r="OI4" s="37"/>
      <c r="OJ4" s="37"/>
      <c r="OK4" s="37"/>
      <c r="OL4" s="37"/>
      <c r="OM4" s="37"/>
      <c r="ON4" s="37"/>
      <c r="OO4" s="37"/>
      <c r="OP4" s="37"/>
      <c r="OQ4" s="37"/>
      <c r="OR4" s="37"/>
      <c r="OS4" s="37"/>
      <c r="OT4" s="37"/>
      <c r="OU4" s="37"/>
      <c r="OV4" s="37"/>
      <c r="OW4" s="37"/>
      <c r="OX4" s="37"/>
      <c r="OY4" s="37"/>
      <c r="OZ4" s="37"/>
      <c r="PA4" s="37"/>
      <c r="PB4" s="37"/>
      <c r="PC4" s="37"/>
      <c r="PD4" s="37"/>
      <c r="PE4" s="37"/>
      <c r="PF4" s="37"/>
      <c r="PG4" s="37"/>
      <c r="PH4" s="37"/>
      <c r="PI4" s="37"/>
      <c r="PJ4" s="37"/>
      <c r="PK4" s="37"/>
      <c r="PL4" s="37"/>
      <c r="PM4" s="37"/>
      <c r="PN4" s="37"/>
      <c r="PO4" s="37"/>
      <c r="PP4" s="37"/>
      <c r="PQ4" s="37"/>
      <c r="PR4" s="37"/>
      <c r="PS4" s="37"/>
      <c r="PT4" s="37"/>
      <c r="PU4" s="37"/>
      <c r="PV4" s="37"/>
      <c r="PW4" s="37"/>
      <c r="PX4" s="37"/>
      <c r="PY4" s="37"/>
      <c r="PZ4" s="37"/>
      <c r="QA4" s="37"/>
      <c r="QB4" s="37"/>
      <c r="QC4" s="37"/>
      <c r="QD4" s="37"/>
      <c r="QE4" s="37"/>
      <c r="QF4" s="37"/>
      <c r="QG4" s="37"/>
      <c r="QH4" s="37"/>
      <c r="QI4" s="37"/>
      <c r="QJ4" s="37"/>
      <c r="QK4" s="37"/>
      <c r="QL4" s="37"/>
      <c r="QM4" s="37"/>
      <c r="QN4" s="37"/>
      <c r="QO4" s="37"/>
      <c r="QP4" s="37"/>
      <c r="QQ4" s="37"/>
      <c r="QR4" s="37"/>
      <c r="QS4" s="37"/>
      <c r="QT4" s="37"/>
      <c r="QU4" s="37"/>
      <c r="QV4" s="37"/>
      <c r="QW4" s="37"/>
      <c r="QX4" s="37"/>
      <c r="QY4" s="37"/>
      <c r="QZ4" s="37"/>
      <c r="RA4" s="37"/>
      <c r="RB4" s="37"/>
      <c r="RC4" s="37"/>
      <c r="RD4" s="37"/>
      <c r="RE4" s="37"/>
      <c r="RF4" s="37"/>
      <c r="RG4" s="37"/>
      <c r="RH4" s="37"/>
      <c r="RI4" s="37"/>
      <c r="RJ4" s="37"/>
      <c r="RK4" s="37"/>
      <c r="RL4" s="37"/>
      <c r="RM4" s="37"/>
      <c r="RN4" s="37"/>
      <c r="RO4" s="37"/>
      <c r="RP4" s="37"/>
      <c r="RQ4" s="37"/>
      <c r="RR4" s="37"/>
      <c r="RS4" s="37"/>
      <c r="RT4" s="37"/>
      <c r="RU4" s="37"/>
      <c r="RV4" s="37"/>
      <c r="RW4" s="37"/>
      <c r="RX4" s="37"/>
      <c r="RY4" s="37"/>
      <c r="RZ4" s="37"/>
      <c r="SA4" s="37"/>
      <c r="SB4" s="37"/>
      <c r="SC4" s="37"/>
      <c r="SD4" s="37"/>
      <c r="SE4" s="37"/>
      <c r="SF4" s="37"/>
      <c r="SG4" s="37"/>
      <c r="SH4" s="37"/>
      <c r="SI4" s="37"/>
      <c r="SJ4" s="37"/>
      <c r="SK4" s="37"/>
      <c r="SL4" s="37"/>
      <c r="SM4" s="37"/>
      <c r="SN4" s="37"/>
      <c r="SO4" s="37"/>
      <c r="SP4" s="37"/>
      <c r="SQ4" s="37"/>
      <c r="SR4" s="37"/>
      <c r="SS4" s="37"/>
      <c r="ST4" s="37"/>
      <c r="SU4" s="37"/>
      <c r="SV4" s="37"/>
      <c r="SW4" s="37"/>
      <c r="SX4" s="37"/>
      <c r="SY4" s="37"/>
      <c r="SZ4" s="37"/>
      <c r="TA4" s="37"/>
      <c r="TB4" s="37"/>
      <c r="TC4" s="37"/>
      <c r="TD4" s="37"/>
      <c r="TE4" s="37"/>
      <c r="TF4" s="37"/>
      <c r="TG4" s="37"/>
      <c r="TH4" s="37"/>
      <c r="TI4" s="37"/>
      <c r="TJ4" s="37"/>
      <c r="TK4" s="37"/>
      <c r="TL4" s="37"/>
      <c r="TM4" s="37"/>
      <c r="TN4" s="37"/>
      <c r="TO4" s="37"/>
      <c r="TP4" s="37"/>
      <c r="TQ4" s="37"/>
      <c r="TR4" s="37"/>
      <c r="TS4" s="37"/>
      <c r="TT4" s="37"/>
      <c r="TU4" s="37"/>
      <c r="TV4" s="37"/>
      <c r="TW4" s="37"/>
      <c r="TX4" s="37"/>
      <c r="TY4" s="37"/>
      <c r="TZ4" s="37"/>
      <c r="UA4" s="37"/>
      <c r="UB4" s="37"/>
      <c r="UC4" s="37"/>
      <c r="UD4" s="37"/>
      <c r="UE4" s="37"/>
      <c r="UF4" s="37"/>
      <c r="UG4" s="37"/>
      <c r="UH4" s="37"/>
      <c r="UI4" s="37"/>
      <c r="UJ4" s="37"/>
      <c r="UK4" s="37"/>
      <c r="UL4" s="37"/>
      <c r="UM4" s="37"/>
      <c r="UN4" s="37"/>
      <c r="UO4" s="37"/>
      <c r="UP4" s="37"/>
      <c r="UQ4" s="37"/>
      <c r="UR4" s="37"/>
      <c r="US4" s="37"/>
      <c r="UT4" s="37"/>
      <c r="UU4" s="37"/>
      <c r="UV4" s="37"/>
      <c r="UW4" s="37"/>
      <c r="UX4" s="37"/>
      <c r="UY4" s="37"/>
      <c r="UZ4" s="37"/>
      <c r="VA4" s="37"/>
      <c r="VB4" s="37"/>
      <c r="VC4" s="37"/>
      <c r="VD4" s="37"/>
      <c r="VE4" s="37"/>
      <c r="VF4" s="37"/>
      <c r="VG4" s="37"/>
      <c r="VH4" s="37"/>
      <c r="VI4" s="37"/>
      <c r="VJ4" s="37"/>
      <c r="VK4" s="37"/>
      <c r="VL4" s="37"/>
      <c r="VM4" s="37"/>
      <c r="VN4" s="37"/>
      <c r="VO4" s="37"/>
      <c r="VP4" s="37"/>
      <c r="VQ4" s="37"/>
      <c r="VR4" s="37"/>
      <c r="VS4" s="37"/>
      <c r="VT4" s="37"/>
      <c r="VU4" s="37"/>
      <c r="VV4" s="37"/>
      <c r="VW4" s="37"/>
      <c r="VX4" s="37"/>
      <c r="VY4" s="37"/>
      <c r="VZ4" s="37"/>
      <c r="WA4" s="37"/>
      <c r="WB4" s="37"/>
      <c r="WC4" s="37"/>
      <c r="WD4" s="37"/>
      <c r="WE4" s="37"/>
      <c r="WF4" s="37"/>
      <c r="WG4" s="37"/>
      <c r="WH4" s="37"/>
      <c r="WI4" s="37"/>
      <c r="WJ4" s="37"/>
      <c r="WK4" s="37"/>
      <c r="WL4" s="37"/>
      <c r="WM4" s="37"/>
      <c r="WN4" s="37"/>
      <c r="WO4" s="37"/>
      <c r="WP4" s="37"/>
      <c r="WQ4" s="37"/>
      <c r="WR4" s="37"/>
      <c r="WS4" s="37"/>
      <c r="WT4" s="37"/>
      <c r="WU4" s="37"/>
      <c r="WV4" s="37"/>
      <c r="WW4" s="37"/>
      <c r="WX4" s="37"/>
      <c r="WY4" s="37"/>
      <c r="WZ4" s="37"/>
      <c r="XA4" s="37"/>
      <c r="XB4" s="37"/>
      <c r="XC4" s="37"/>
      <c r="XD4" s="37"/>
      <c r="XE4" s="37"/>
      <c r="XF4" s="37"/>
      <c r="XG4" s="37"/>
      <c r="XH4" s="37"/>
      <c r="XI4" s="37"/>
      <c r="XJ4" s="37"/>
      <c r="XK4" s="37"/>
      <c r="XL4" s="37"/>
      <c r="XM4" s="37"/>
      <c r="XN4" s="37"/>
      <c r="XO4" s="37"/>
      <c r="XP4" s="37"/>
      <c r="XQ4" s="37"/>
      <c r="XR4" s="37"/>
      <c r="XS4" s="37"/>
      <c r="XT4" s="37"/>
      <c r="XU4" s="37"/>
      <c r="XV4" s="37"/>
      <c r="XW4" s="37"/>
      <c r="XX4" s="37"/>
      <c r="XY4" s="37"/>
      <c r="XZ4" s="37"/>
      <c r="YA4" s="37"/>
      <c r="YB4" s="37"/>
      <c r="YC4" s="37"/>
      <c r="YD4" s="37"/>
      <c r="YE4" s="37"/>
      <c r="YF4" s="37"/>
      <c r="YG4" s="37"/>
      <c r="YH4" s="37"/>
      <c r="YI4" s="37"/>
      <c r="YJ4" s="37"/>
      <c r="YK4" s="37"/>
      <c r="YL4" s="37"/>
      <c r="YM4" s="37"/>
      <c r="YN4" s="37"/>
      <c r="YO4" s="37"/>
      <c r="YP4" s="37"/>
      <c r="YQ4" s="37"/>
      <c r="YR4" s="37"/>
      <c r="YS4" s="37"/>
      <c r="YT4" s="37"/>
      <c r="YU4" s="37"/>
      <c r="YV4" s="37"/>
      <c r="YW4" s="37"/>
      <c r="YX4" s="37"/>
      <c r="YY4" s="37"/>
      <c r="YZ4" s="37"/>
      <c r="ZA4" s="37"/>
      <c r="ZB4" s="37"/>
      <c r="ZC4" s="37"/>
      <c r="ZD4" s="37"/>
      <c r="ZE4" s="37"/>
      <c r="ZF4" s="37"/>
      <c r="ZG4" s="37"/>
      <c r="ZH4" s="37"/>
      <c r="ZI4" s="37"/>
      <c r="ZJ4" s="37"/>
      <c r="ZK4" s="37"/>
      <c r="ZL4" s="37"/>
      <c r="ZM4" s="37"/>
      <c r="ZN4" s="37"/>
      <c r="ZO4" s="37"/>
      <c r="ZP4" s="37"/>
      <c r="ZQ4" s="37"/>
      <c r="ZR4" s="37"/>
      <c r="ZS4" s="37"/>
      <c r="ZT4" s="37"/>
      <c r="ZU4" s="37"/>
      <c r="ZV4" s="37"/>
      <c r="ZW4" s="37"/>
      <c r="ZX4" s="37"/>
      <c r="ZY4" s="37"/>
      <c r="ZZ4" s="37"/>
      <c r="AAA4" s="37"/>
      <c r="AAB4" s="37"/>
      <c r="AAC4" s="37"/>
      <c r="AAD4" s="37"/>
      <c r="AAE4" s="37"/>
      <c r="AAF4" s="37"/>
      <c r="AAG4" s="37"/>
      <c r="AAH4" s="37"/>
      <c r="AAI4" s="37"/>
      <c r="AAJ4" s="37"/>
      <c r="AAK4" s="37"/>
      <c r="AAL4" s="37"/>
      <c r="AAM4" s="37"/>
      <c r="AAN4" s="37"/>
      <c r="AAO4" s="37"/>
      <c r="AAP4" s="37"/>
      <c r="AAQ4" s="37"/>
      <c r="AAR4" s="37"/>
      <c r="AAS4" s="37"/>
      <c r="AAT4" s="37"/>
      <c r="AAU4" s="37"/>
      <c r="AAV4" s="37"/>
      <c r="AAW4" s="37"/>
      <c r="AAX4" s="37"/>
      <c r="AAY4" s="37"/>
      <c r="AAZ4" s="37"/>
      <c r="ABA4" s="37"/>
      <c r="ABB4" s="37"/>
      <c r="ABC4" s="37"/>
      <c r="ABD4" s="37"/>
      <c r="ABE4" s="37"/>
      <c r="ABF4" s="37"/>
      <c r="ABG4" s="37"/>
      <c r="ABH4" s="37"/>
      <c r="ABI4" s="37"/>
      <c r="ABJ4" s="37"/>
      <c r="ABK4" s="37"/>
      <c r="ABL4" s="37"/>
      <c r="ABM4" s="37"/>
      <c r="ABN4" s="37"/>
      <c r="ABO4" s="37"/>
      <c r="ABP4" s="37"/>
      <c r="ABQ4" s="37"/>
      <c r="ABR4" s="37"/>
      <c r="ABS4" s="37"/>
      <c r="ABT4" s="37"/>
      <c r="ABU4" s="37"/>
      <c r="ABV4" s="37"/>
      <c r="ABW4" s="37"/>
      <c r="ABX4" s="37"/>
      <c r="ABY4" s="37"/>
      <c r="ABZ4" s="37"/>
      <c r="ACA4" s="37"/>
      <c r="ACB4" s="37"/>
      <c r="ACC4" s="37"/>
      <c r="ACD4" s="37"/>
      <c r="ACE4" s="37"/>
      <c r="ACF4" s="37"/>
      <c r="ACG4" s="37"/>
      <c r="ACH4" s="37"/>
      <c r="ACI4" s="37"/>
      <c r="ACJ4" s="37"/>
      <c r="ACK4" s="37"/>
      <c r="ACL4" s="37"/>
      <c r="ACM4" s="37"/>
      <c r="ACN4" s="37"/>
      <c r="ACO4" s="37"/>
      <c r="ACP4" s="37"/>
      <c r="ACQ4" s="37"/>
      <c r="ACR4" s="37"/>
      <c r="ACS4" s="37"/>
      <c r="ACT4" s="37"/>
      <c r="ACU4" s="37"/>
      <c r="ACV4" s="37"/>
      <c r="ACW4" s="37"/>
      <c r="ACX4" s="37"/>
      <c r="ACY4" s="37"/>
      <c r="ACZ4" s="37"/>
      <c r="ADA4" s="37"/>
      <c r="ADB4" s="37"/>
      <c r="ADC4" s="37"/>
      <c r="ADD4" s="37"/>
      <c r="ADE4" s="37"/>
      <c r="ADF4" s="37"/>
      <c r="ADG4" s="37"/>
      <c r="ADH4" s="37"/>
      <c r="ADI4" s="37"/>
      <c r="ADJ4" s="37"/>
      <c r="ADK4" s="37"/>
      <c r="ADL4" s="37"/>
      <c r="ADM4" s="37"/>
      <c r="ADN4" s="37"/>
      <c r="ADO4" s="37"/>
      <c r="ADP4" s="37"/>
      <c r="ADQ4" s="37"/>
      <c r="ADR4" s="37"/>
      <c r="ADS4" s="37"/>
      <c r="ADT4" s="37"/>
      <c r="ADU4" s="37"/>
      <c r="ADV4" s="37"/>
      <c r="ADW4" s="37"/>
      <c r="ADX4" s="37"/>
      <c r="ADY4" s="37"/>
      <c r="ADZ4" s="37"/>
      <c r="AEA4" s="37"/>
      <c r="AEB4" s="37"/>
      <c r="AEC4" s="37"/>
      <c r="AED4" s="37"/>
      <c r="AEE4" s="37"/>
      <c r="AEF4" s="37"/>
      <c r="AEG4" s="37"/>
      <c r="AEH4" s="37"/>
      <c r="AEI4" s="37"/>
      <c r="AEJ4" s="37"/>
      <c r="AEK4" s="37"/>
      <c r="AEL4" s="37"/>
      <c r="AEM4" s="37"/>
      <c r="AEN4" s="37"/>
      <c r="AEO4" s="37"/>
      <c r="AEP4" s="37"/>
      <c r="AEQ4" s="37"/>
      <c r="AER4" s="37"/>
      <c r="AES4" s="37"/>
      <c r="AET4" s="37"/>
      <c r="AEU4" s="37"/>
      <c r="AEV4" s="37"/>
      <c r="AEW4" s="37"/>
      <c r="AEX4" s="37"/>
      <c r="AEY4" s="37"/>
      <c r="AEZ4" s="37"/>
      <c r="AFA4" s="37"/>
      <c r="AFB4" s="37"/>
      <c r="AFC4" s="37"/>
      <c r="AFD4" s="37"/>
      <c r="AFE4" s="37"/>
      <c r="AFF4" s="37"/>
      <c r="AFG4" s="37"/>
      <c r="AFH4" s="37"/>
      <c r="AFI4" s="37"/>
      <c r="AFJ4" s="37"/>
      <c r="AFK4" s="37"/>
      <c r="AFL4" s="37"/>
      <c r="AFM4" s="37"/>
      <c r="AFN4" s="37"/>
      <c r="AFO4" s="37"/>
      <c r="AFP4" s="37"/>
      <c r="AFQ4" s="37"/>
      <c r="AFR4" s="37"/>
      <c r="AFS4" s="37"/>
      <c r="AFT4" s="37"/>
      <c r="AFU4" s="37"/>
      <c r="AFV4" s="37"/>
      <c r="AFW4" s="37"/>
      <c r="AFX4" s="37"/>
      <c r="AFY4" s="37"/>
      <c r="AFZ4" s="37"/>
      <c r="AGA4" s="37"/>
      <c r="AGB4" s="37"/>
      <c r="AGC4" s="37"/>
      <c r="AGD4" s="37"/>
      <c r="AGE4" s="37"/>
      <c r="AGF4" s="37"/>
      <c r="AGG4" s="37"/>
      <c r="AGH4" s="37"/>
      <c r="AGI4" s="37"/>
      <c r="AGJ4" s="37"/>
      <c r="AGK4" s="37"/>
      <c r="AGL4" s="37"/>
      <c r="AGM4" s="37"/>
      <c r="AGN4" s="37"/>
      <c r="AGO4" s="37"/>
      <c r="AGP4" s="37"/>
      <c r="AGQ4" s="37"/>
      <c r="AGR4" s="37"/>
      <c r="AGS4" s="37"/>
      <c r="AGT4" s="37"/>
      <c r="AGU4" s="37"/>
      <c r="AGV4" s="37"/>
      <c r="AGW4" s="37"/>
      <c r="AGX4" s="37"/>
      <c r="AGY4" s="37"/>
      <c r="AGZ4" s="37"/>
      <c r="AHA4" s="37"/>
      <c r="AHB4" s="37"/>
      <c r="AHC4" s="37"/>
      <c r="AHD4" s="37"/>
      <c r="AHE4" s="37"/>
      <c r="AHF4" s="37"/>
      <c r="AHG4" s="37"/>
      <c r="AHH4" s="37"/>
      <c r="AHI4" s="37"/>
      <c r="AHJ4" s="37"/>
      <c r="AHK4" s="37"/>
      <c r="AHL4" s="37"/>
      <c r="AHM4" s="37"/>
      <c r="AHN4" s="37"/>
      <c r="AHO4" s="37"/>
      <c r="AHP4" s="37"/>
      <c r="AHQ4" s="37"/>
      <c r="AHR4" s="37"/>
      <c r="AHS4" s="37"/>
      <c r="AHT4" s="37"/>
      <c r="AHU4" s="37"/>
      <c r="AHV4" s="37"/>
      <c r="AHW4" s="37"/>
      <c r="AHX4" s="37"/>
      <c r="AHY4" s="37"/>
      <c r="AHZ4" s="37"/>
      <c r="AIA4" s="37"/>
      <c r="AIB4" s="37"/>
      <c r="AIC4" s="37"/>
      <c r="AID4" s="37"/>
      <c r="AIE4" s="37"/>
      <c r="AIF4" s="37"/>
      <c r="AIG4" s="37"/>
      <c r="AIH4" s="37"/>
      <c r="AII4" s="37"/>
      <c r="AIJ4" s="37"/>
    </row>
    <row r="5" spans="1:920" s="46" customFormat="1" ht="21" customHeight="1">
      <c r="A5" s="45"/>
      <c r="B5" s="45"/>
      <c r="C5" s="334" t="s">
        <v>2618</v>
      </c>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c r="IP5" s="37"/>
      <c r="IQ5" s="37"/>
      <c r="IR5" s="37"/>
      <c r="IS5" s="37"/>
      <c r="IT5" s="37"/>
      <c r="IU5" s="37"/>
      <c r="IV5" s="37"/>
      <c r="IW5" s="37"/>
      <c r="IX5" s="37"/>
      <c r="IY5" s="37"/>
      <c r="IZ5" s="37"/>
      <c r="JA5" s="37"/>
      <c r="JB5" s="37"/>
      <c r="JC5" s="37"/>
      <c r="JD5" s="37"/>
      <c r="JE5" s="37"/>
      <c r="JF5" s="37"/>
      <c r="JG5" s="37"/>
      <c r="JH5" s="37"/>
      <c r="JI5" s="37"/>
      <c r="JJ5" s="37"/>
      <c r="JK5" s="37"/>
      <c r="JL5" s="37"/>
      <c r="JM5" s="37"/>
      <c r="JN5" s="37"/>
      <c r="JO5" s="37"/>
      <c r="JP5" s="37"/>
      <c r="JQ5" s="37"/>
      <c r="JR5" s="37"/>
      <c r="JS5" s="37"/>
      <c r="JT5" s="37"/>
      <c r="JU5" s="37"/>
      <c r="JV5" s="37"/>
      <c r="JW5" s="37"/>
      <c r="JX5" s="37"/>
      <c r="JY5" s="37"/>
      <c r="JZ5" s="37"/>
      <c r="KA5" s="37"/>
      <c r="KB5" s="37"/>
      <c r="KC5" s="37"/>
      <c r="KD5" s="37"/>
      <c r="KE5" s="37"/>
      <c r="KF5" s="37"/>
      <c r="KG5" s="37"/>
      <c r="KH5" s="37"/>
      <c r="KI5" s="37"/>
      <c r="KJ5" s="37"/>
      <c r="KK5" s="37"/>
      <c r="KL5" s="37"/>
      <c r="KM5" s="37"/>
      <c r="KN5" s="37"/>
      <c r="KO5" s="37"/>
      <c r="KP5" s="37"/>
      <c r="KQ5" s="37"/>
      <c r="KR5" s="37"/>
      <c r="KS5" s="37"/>
      <c r="KT5" s="37"/>
      <c r="KU5" s="37"/>
      <c r="KV5" s="37"/>
      <c r="KW5" s="37"/>
      <c r="KX5" s="37"/>
      <c r="KY5" s="37"/>
      <c r="KZ5" s="37"/>
      <c r="LA5" s="37"/>
      <c r="LB5" s="37"/>
      <c r="LC5" s="37"/>
      <c r="LD5" s="37"/>
      <c r="LE5" s="37"/>
      <c r="LF5" s="37"/>
      <c r="LG5" s="37"/>
      <c r="LH5" s="37"/>
      <c r="LI5" s="37"/>
      <c r="LJ5" s="37"/>
      <c r="LK5" s="37"/>
      <c r="LL5" s="37"/>
      <c r="LM5" s="37"/>
      <c r="LN5" s="37"/>
      <c r="LO5" s="37"/>
      <c r="LP5" s="37"/>
      <c r="LQ5" s="37"/>
      <c r="LR5" s="37"/>
      <c r="LS5" s="37"/>
      <c r="LT5" s="37"/>
      <c r="LU5" s="37"/>
      <c r="LV5" s="37"/>
      <c r="LW5" s="37"/>
      <c r="LX5" s="37"/>
      <c r="LY5" s="37"/>
      <c r="LZ5" s="37"/>
      <c r="MA5" s="37"/>
      <c r="MB5" s="37"/>
      <c r="MC5" s="37"/>
      <c r="MD5" s="37"/>
      <c r="ME5" s="37"/>
      <c r="MF5" s="37"/>
      <c r="MG5" s="37"/>
      <c r="MH5" s="37"/>
      <c r="MI5" s="37"/>
      <c r="MJ5" s="37"/>
      <c r="MK5" s="37"/>
      <c r="ML5" s="37"/>
      <c r="MM5" s="37"/>
      <c r="MN5" s="37"/>
      <c r="MO5" s="37"/>
      <c r="MP5" s="37"/>
      <c r="MQ5" s="37"/>
      <c r="MR5" s="37"/>
      <c r="MS5" s="37"/>
      <c r="MT5" s="37"/>
      <c r="MU5" s="37"/>
      <c r="MV5" s="37"/>
      <c r="MW5" s="37"/>
      <c r="MX5" s="37"/>
      <c r="MY5" s="37"/>
      <c r="MZ5" s="37"/>
      <c r="NA5" s="37"/>
      <c r="NB5" s="37"/>
      <c r="NC5" s="37"/>
      <c r="ND5" s="37"/>
      <c r="NE5" s="37"/>
      <c r="NF5" s="37"/>
      <c r="NG5" s="37"/>
      <c r="NH5" s="37"/>
      <c r="NI5" s="37"/>
      <c r="NJ5" s="37"/>
      <c r="NK5" s="37"/>
      <c r="NL5" s="37"/>
      <c r="NM5" s="37"/>
      <c r="NN5" s="37"/>
      <c r="NO5" s="37"/>
      <c r="NP5" s="37"/>
      <c r="NQ5" s="37"/>
      <c r="NR5" s="37"/>
      <c r="NS5" s="37"/>
      <c r="NT5" s="37"/>
      <c r="NU5" s="37"/>
      <c r="NV5" s="37"/>
      <c r="NW5" s="37"/>
      <c r="NX5" s="37"/>
      <c r="NY5" s="37"/>
      <c r="NZ5" s="37"/>
      <c r="OA5" s="37"/>
      <c r="OB5" s="37"/>
      <c r="OC5" s="37"/>
      <c r="OD5" s="37"/>
      <c r="OE5" s="37"/>
      <c r="OF5" s="37"/>
      <c r="OG5" s="37"/>
      <c r="OH5" s="37"/>
      <c r="OI5" s="37"/>
      <c r="OJ5" s="37"/>
      <c r="OK5" s="37"/>
      <c r="OL5" s="37"/>
      <c r="OM5" s="37"/>
      <c r="ON5" s="37"/>
      <c r="OO5" s="37"/>
      <c r="OP5" s="37"/>
      <c r="OQ5" s="37"/>
      <c r="OR5" s="37"/>
      <c r="OS5" s="37"/>
      <c r="OT5" s="37"/>
      <c r="OU5" s="37"/>
      <c r="OV5" s="37"/>
      <c r="OW5" s="37"/>
      <c r="OX5" s="37"/>
      <c r="OY5" s="37"/>
      <c r="OZ5" s="37"/>
      <c r="PA5" s="37"/>
      <c r="PB5" s="37"/>
      <c r="PC5" s="37"/>
      <c r="PD5" s="37"/>
      <c r="PE5" s="37"/>
      <c r="PF5" s="37"/>
      <c r="PG5" s="37"/>
      <c r="PH5" s="37"/>
      <c r="PI5" s="37"/>
      <c r="PJ5" s="37"/>
      <c r="PK5" s="37"/>
      <c r="PL5" s="37"/>
      <c r="PM5" s="37"/>
      <c r="PN5" s="37"/>
      <c r="PO5" s="37"/>
      <c r="PP5" s="37"/>
      <c r="PQ5" s="37"/>
      <c r="PR5" s="37"/>
      <c r="PS5" s="37"/>
      <c r="PT5" s="37"/>
      <c r="PU5" s="37"/>
      <c r="PV5" s="37"/>
      <c r="PW5" s="37"/>
      <c r="PX5" s="37"/>
      <c r="PY5" s="37"/>
      <c r="PZ5" s="37"/>
      <c r="QA5" s="37"/>
      <c r="QB5" s="37"/>
      <c r="QC5" s="37"/>
      <c r="QD5" s="37"/>
      <c r="QE5" s="37"/>
      <c r="QF5" s="37"/>
      <c r="QG5" s="37"/>
      <c r="QH5" s="37"/>
      <c r="QI5" s="37"/>
      <c r="QJ5" s="37"/>
      <c r="QK5" s="37"/>
      <c r="QL5" s="37"/>
      <c r="QM5" s="37"/>
      <c r="QN5" s="37"/>
      <c r="QO5" s="37"/>
      <c r="QP5" s="37"/>
      <c r="QQ5" s="37"/>
      <c r="QR5" s="37"/>
      <c r="QS5" s="37"/>
      <c r="QT5" s="37"/>
      <c r="QU5" s="37"/>
      <c r="QV5" s="37"/>
      <c r="QW5" s="37"/>
      <c r="QX5" s="37"/>
      <c r="QY5" s="37"/>
      <c r="QZ5" s="37"/>
      <c r="RA5" s="37"/>
      <c r="RB5" s="37"/>
      <c r="RC5" s="37"/>
      <c r="RD5" s="37"/>
      <c r="RE5" s="37"/>
      <c r="RF5" s="37"/>
      <c r="RG5" s="37"/>
      <c r="RH5" s="37"/>
      <c r="RI5" s="37"/>
      <c r="RJ5" s="37"/>
      <c r="RK5" s="37"/>
      <c r="RL5" s="37"/>
      <c r="RM5" s="37"/>
      <c r="RN5" s="37"/>
      <c r="RO5" s="37"/>
      <c r="RP5" s="37"/>
      <c r="RQ5" s="37"/>
      <c r="RR5" s="37"/>
      <c r="RS5" s="37"/>
      <c r="RT5" s="37"/>
      <c r="RU5" s="37"/>
      <c r="RV5" s="37"/>
      <c r="RW5" s="37"/>
      <c r="RX5" s="37"/>
      <c r="RY5" s="37"/>
      <c r="RZ5" s="37"/>
      <c r="SA5" s="37"/>
      <c r="SB5" s="37"/>
      <c r="SC5" s="37"/>
      <c r="SD5" s="37"/>
      <c r="SE5" s="37"/>
      <c r="SF5" s="37"/>
      <c r="SG5" s="37"/>
      <c r="SH5" s="37"/>
      <c r="SI5" s="37"/>
      <c r="SJ5" s="37"/>
      <c r="SK5" s="37"/>
      <c r="SL5" s="37"/>
      <c r="SM5" s="37"/>
      <c r="SN5" s="37"/>
      <c r="SO5" s="37"/>
      <c r="SP5" s="37"/>
      <c r="SQ5" s="37"/>
      <c r="SR5" s="37"/>
      <c r="SS5" s="37"/>
      <c r="ST5" s="37"/>
      <c r="SU5" s="37"/>
      <c r="SV5" s="37"/>
      <c r="SW5" s="37"/>
      <c r="SX5" s="37"/>
      <c r="SY5" s="37"/>
      <c r="SZ5" s="37"/>
      <c r="TA5" s="37"/>
      <c r="TB5" s="37"/>
      <c r="TC5" s="37"/>
      <c r="TD5" s="37"/>
      <c r="TE5" s="37"/>
      <c r="TF5" s="37"/>
      <c r="TG5" s="37"/>
      <c r="TH5" s="37"/>
      <c r="TI5" s="37"/>
      <c r="TJ5" s="37"/>
      <c r="TK5" s="37"/>
      <c r="TL5" s="37"/>
      <c r="TM5" s="37"/>
      <c r="TN5" s="37"/>
      <c r="TO5" s="37"/>
      <c r="TP5" s="37"/>
      <c r="TQ5" s="37"/>
      <c r="TR5" s="37"/>
      <c r="TS5" s="37"/>
      <c r="TT5" s="37"/>
      <c r="TU5" s="37"/>
      <c r="TV5" s="37"/>
      <c r="TW5" s="37"/>
      <c r="TX5" s="37"/>
      <c r="TY5" s="37"/>
      <c r="TZ5" s="37"/>
      <c r="UA5" s="37"/>
      <c r="UB5" s="37"/>
      <c r="UC5" s="37"/>
      <c r="UD5" s="37"/>
      <c r="UE5" s="37"/>
      <c r="UF5" s="37"/>
      <c r="UG5" s="37"/>
      <c r="UH5" s="37"/>
      <c r="UI5" s="37"/>
      <c r="UJ5" s="37"/>
      <c r="UK5" s="37"/>
      <c r="UL5" s="37"/>
      <c r="UM5" s="37"/>
      <c r="UN5" s="37"/>
      <c r="UO5" s="37"/>
      <c r="UP5" s="37"/>
      <c r="UQ5" s="37"/>
      <c r="UR5" s="37"/>
      <c r="US5" s="37"/>
      <c r="UT5" s="37"/>
      <c r="UU5" s="37"/>
      <c r="UV5" s="37"/>
      <c r="UW5" s="37"/>
      <c r="UX5" s="37"/>
      <c r="UY5" s="37"/>
      <c r="UZ5" s="37"/>
      <c r="VA5" s="37"/>
      <c r="VB5" s="37"/>
      <c r="VC5" s="37"/>
      <c r="VD5" s="37"/>
      <c r="VE5" s="37"/>
      <c r="VF5" s="37"/>
      <c r="VG5" s="37"/>
      <c r="VH5" s="37"/>
      <c r="VI5" s="37"/>
      <c r="VJ5" s="37"/>
      <c r="VK5" s="37"/>
      <c r="VL5" s="37"/>
      <c r="VM5" s="37"/>
      <c r="VN5" s="37"/>
      <c r="VO5" s="37"/>
      <c r="VP5" s="37"/>
      <c r="VQ5" s="37"/>
      <c r="VR5" s="37"/>
      <c r="VS5" s="37"/>
      <c r="VT5" s="37"/>
      <c r="VU5" s="37"/>
      <c r="VV5" s="37"/>
      <c r="VW5" s="37"/>
      <c r="VX5" s="37"/>
      <c r="VY5" s="37"/>
      <c r="VZ5" s="37"/>
      <c r="WA5" s="37"/>
      <c r="WB5" s="37"/>
      <c r="WC5" s="37"/>
      <c r="WD5" s="37"/>
      <c r="WE5" s="37"/>
      <c r="WF5" s="37"/>
      <c r="WG5" s="37"/>
      <c r="WH5" s="37"/>
      <c r="WI5" s="37"/>
      <c r="WJ5" s="37"/>
      <c r="WK5" s="37"/>
      <c r="WL5" s="37"/>
      <c r="WM5" s="37"/>
      <c r="WN5" s="37"/>
      <c r="WO5" s="37"/>
      <c r="WP5" s="37"/>
      <c r="WQ5" s="37"/>
      <c r="WR5" s="37"/>
      <c r="WS5" s="37"/>
      <c r="WT5" s="37"/>
      <c r="WU5" s="37"/>
      <c r="WV5" s="37"/>
      <c r="WW5" s="37"/>
      <c r="WX5" s="37"/>
      <c r="WY5" s="37"/>
      <c r="WZ5" s="37"/>
      <c r="XA5" s="37"/>
      <c r="XB5" s="37"/>
      <c r="XC5" s="37"/>
      <c r="XD5" s="37"/>
      <c r="XE5" s="37"/>
      <c r="XF5" s="37"/>
      <c r="XG5" s="37"/>
      <c r="XH5" s="37"/>
      <c r="XI5" s="37"/>
      <c r="XJ5" s="37"/>
      <c r="XK5" s="37"/>
      <c r="XL5" s="37"/>
      <c r="XM5" s="37"/>
      <c r="XN5" s="37"/>
      <c r="XO5" s="37"/>
      <c r="XP5" s="37"/>
      <c r="XQ5" s="37"/>
      <c r="XR5" s="37"/>
      <c r="XS5" s="37"/>
      <c r="XT5" s="37"/>
      <c r="XU5" s="37"/>
      <c r="XV5" s="37"/>
      <c r="XW5" s="37"/>
      <c r="XX5" s="37"/>
      <c r="XY5" s="37"/>
      <c r="XZ5" s="37"/>
      <c r="YA5" s="37"/>
      <c r="YB5" s="37"/>
      <c r="YC5" s="37"/>
      <c r="YD5" s="37"/>
      <c r="YE5" s="37"/>
      <c r="YF5" s="37"/>
      <c r="YG5" s="37"/>
      <c r="YH5" s="37"/>
      <c r="YI5" s="37"/>
      <c r="YJ5" s="37"/>
      <c r="YK5" s="37"/>
      <c r="YL5" s="37"/>
      <c r="YM5" s="37"/>
      <c r="YN5" s="37"/>
      <c r="YO5" s="37"/>
      <c r="YP5" s="37"/>
      <c r="YQ5" s="37"/>
      <c r="YR5" s="37"/>
      <c r="YS5" s="37"/>
      <c r="YT5" s="37"/>
      <c r="YU5" s="37"/>
      <c r="YV5" s="37"/>
      <c r="YW5" s="37"/>
      <c r="YX5" s="37"/>
      <c r="YY5" s="37"/>
      <c r="YZ5" s="37"/>
      <c r="ZA5" s="37"/>
      <c r="ZB5" s="37"/>
      <c r="ZC5" s="37"/>
      <c r="ZD5" s="37"/>
      <c r="ZE5" s="37"/>
      <c r="ZF5" s="37"/>
      <c r="ZG5" s="37"/>
      <c r="ZH5" s="37"/>
      <c r="ZI5" s="37"/>
      <c r="ZJ5" s="37"/>
      <c r="ZK5" s="37"/>
      <c r="ZL5" s="37"/>
      <c r="ZM5" s="37"/>
      <c r="ZN5" s="37"/>
      <c r="ZO5" s="37"/>
      <c r="ZP5" s="37"/>
      <c r="ZQ5" s="37"/>
      <c r="ZR5" s="37"/>
      <c r="ZS5" s="37"/>
      <c r="ZT5" s="37"/>
      <c r="ZU5" s="37"/>
      <c r="ZV5" s="37"/>
      <c r="ZW5" s="37"/>
      <c r="ZX5" s="37"/>
      <c r="ZY5" s="37"/>
      <c r="ZZ5" s="37"/>
      <c r="AAA5" s="37"/>
      <c r="AAB5" s="37"/>
      <c r="AAC5" s="37"/>
      <c r="AAD5" s="37"/>
      <c r="AAE5" s="37"/>
      <c r="AAF5" s="37"/>
      <c r="AAG5" s="37"/>
      <c r="AAH5" s="37"/>
      <c r="AAI5" s="37"/>
      <c r="AAJ5" s="37"/>
      <c r="AAK5" s="37"/>
      <c r="AAL5" s="37"/>
      <c r="AAM5" s="37"/>
      <c r="AAN5" s="37"/>
      <c r="AAO5" s="37"/>
      <c r="AAP5" s="37"/>
      <c r="AAQ5" s="37"/>
      <c r="AAR5" s="37"/>
      <c r="AAS5" s="37"/>
      <c r="AAT5" s="37"/>
      <c r="AAU5" s="37"/>
      <c r="AAV5" s="37"/>
      <c r="AAW5" s="37"/>
      <c r="AAX5" s="37"/>
      <c r="AAY5" s="37"/>
      <c r="AAZ5" s="37"/>
      <c r="ABA5" s="37"/>
      <c r="ABB5" s="37"/>
      <c r="ABC5" s="37"/>
      <c r="ABD5" s="37"/>
      <c r="ABE5" s="37"/>
      <c r="ABF5" s="37"/>
      <c r="ABG5" s="37"/>
      <c r="ABH5" s="37"/>
      <c r="ABI5" s="37"/>
      <c r="ABJ5" s="37"/>
      <c r="ABK5" s="37"/>
      <c r="ABL5" s="37"/>
      <c r="ABM5" s="37"/>
      <c r="ABN5" s="37"/>
      <c r="ABO5" s="37"/>
      <c r="ABP5" s="37"/>
      <c r="ABQ5" s="37"/>
      <c r="ABR5" s="37"/>
      <c r="ABS5" s="37"/>
      <c r="ABT5" s="37"/>
      <c r="ABU5" s="37"/>
      <c r="ABV5" s="37"/>
      <c r="ABW5" s="37"/>
      <c r="ABX5" s="37"/>
      <c r="ABY5" s="37"/>
      <c r="ABZ5" s="37"/>
      <c r="ACA5" s="37"/>
      <c r="ACB5" s="37"/>
      <c r="ACC5" s="37"/>
      <c r="ACD5" s="37"/>
      <c r="ACE5" s="37"/>
      <c r="ACF5" s="37"/>
      <c r="ACG5" s="37"/>
      <c r="ACH5" s="37"/>
      <c r="ACI5" s="37"/>
      <c r="ACJ5" s="37"/>
      <c r="ACK5" s="37"/>
      <c r="ACL5" s="37"/>
      <c r="ACM5" s="37"/>
      <c r="ACN5" s="37"/>
      <c r="ACO5" s="37"/>
      <c r="ACP5" s="37"/>
      <c r="ACQ5" s="37"/>
      <c r="ACR5" s="37"/>
      <c r="ACS5" s="37"/>
      <c r="ACT5" s="37"/>
      <c r="ACU5" s="37"/>
      <c r="ACV5" s="37"/>
      <c r="ACW5" s="37"/>
      <c r="ACX5" s="37"/>
      <c r="ACY5" s="37"/>
      <c r="ACZ5" s="37"/>
      <c r="ADA5" s="37"/>
      <c r="ADB5" s="37"/>
      <c r="ADC5" s="37"/>
      <c r="ADD5" s="37"/>
      <c r="ADE5" s="37"/>
      <c r="ADF5" s="37"/>
      <c r="ADG5" s="37"/>
      <c r="ADH5" s="37"/>
      <c r="ADI5" s="37"/>
      <c r="ADJ5" s="37"/>
      <c r="ADK5" s="37"/>
      <c r="ADL5" s="37"/>
      <c r="ADM5" s="37"/>
      <c r="ADN5" s="37"/>
      <c r="ADO5" s="37"/>
      <c r="ADP5" s="37"/>
      <c r="ADQ5" s="37"/>
      <c r="ADR5" s="37"/>
      <c r="ADS5" s="37"/>
      <c r="ADT5" s="37"/>
      <c r="ADU5" s="37"/>
      <c r="ADV5" s="37"/>
      <c r="ADW5" s="37"/>
      <c r="ADX5" s="37"/>
      <c r="ADY5" s="37"/>
      <c r="ADZ5" s="37"/>
      <c r="AEA5" s="37"/>
      <c r="AEB5" s="37"/>
      <c r="AEC5" s="37"/>
      <c r="AED5" s="37"/>
      <c r="AEE5" s="37"/>
      <c r="AEF5" s="37"/>
      <c r="AEG5" s="37"/>
      <c r="AEH5" s="37"/>
      <c r="AEI5" s="37"/>
      <c r="AEJ5" s="37"/>
      <c r="AEK5" s="37"/>
      <c r="AEL5" s="37"/>
      <c r="AEM5" s="37"/>
      <c r="AEN5" s="37"/>
      <c r="AEO5" s="37"/>
      <c r="AEP5" s="37"/>
      <c r="AEQ5" s="37"/>
      <c r="AER5" s="37"/>
      <c r="AES5" s="37"/>
      <c r="AET5" s="37"/>
      <c r="AEU5" s="37"/>
      <c r="AEV5" s="37"/>
      <c r="AEW5" s="37"/>
      <c r="AEX5" s="37"/>
      <c r="AEY5" s="37"/>
      <c r="AEZ5" s="37"/>
      <c r="AFA5" s="37"/>
      <c r="AFB5" s="37"/>
      <c r="AFC5" s="37"/>
      <c r="AFD5" s="37"/>
      <c r="AFE5" s="37"/>
      <c r="AFF5" s="37"/>
      <c r="AFG5" s="37"/>
      <c r="AFH5" s="37"/>
      <c r="AFI5" s="37"/>
      <c r="AFJ5" s="37"/>
      <c r="AFK5" s="37"/>
      <c r="AFL5" s="37"/>
      <c r="AFM5" s="37"/>
      <c r="AFN5" s="37"/>
      <c r="AFO5" s="37"/>
      <c r="AFP5" s="37"/>
      <c r="AFQ5" s="37"/>
      <c r="AFR5" s="37"/>
      <c r="AFS5" s="37"/>
      <c r="AFT5" s="37"/>
      <c r="AFU5" s="37"/>
      <c r="AFV5" s="37"/>
      <c r="AFW5" s="37"/>
      <c r="AFX5" s="37"/>
      <c r="AFY5" s="37"/>
      <c r="AFZ5" s="37"/>
      <c r="AGA5" s="37"/>
      <c r="AGB5" s="37"/>
      <c r="AGC5" s="37"/>
      <c r="AGD5" s="37"/>
      <c r="AGE5" s="37"/>
      <c r="AGF5" s="37"/>
      <c r="AGG5" s="37"/>
      <c r="AGH5" s="37"/>
      <c r="AGI5" s="37"/>
      <c r="AGJ5" s="37"/>
      <c r="AGK5" s="37"/>
      <c r="AGL5" s="37"/>
      <c r="AGM5" s="37"/>
      <c r="AGN5" s="37"/>
      <c r="AGO5" s="37"/>
      <c r="AGP5" s="37"/>
      <c r="AGQ5" s="37"/>
      <c r="AGR5" s="37"/>
      <c r="AGS5" s="37"/>
      <c r="AGT5" s="37"/>
      <c r="AGU5" s="37"/>
      <c r="AGV5" s="37"/>
      <c r="AGW5" s="37"/>
      <c r="AGX5" s="37"/>
      <c r="AGY5" s="37"/>
      <c r="AGZ5" s="37"/>
      <c r="AHA5" s="37"/>
      <c r="AHB5" s="37"/>
      <c r="AHC5" s="37"/>
      <c r="AHD5" s="37"/>
      <c r="AHE5" s="37"/>
      <c r="AHF5" s="37"/>
      <c r="AHG5" s="37"/>
      <c r="AHH5" s="37"/>
      <c r="AHI5" s="37"/>
      <c r="AHJ5" s="37"/>
      <c r="AHK5" s="37"/>
      <c r="AHL5" s="37"/>
      <c r="AHM5" s="37"/>
      <c r="AHN5" s="37"/>
      <c r="AHO5" s="37"/>
      <c r="AHP5" s="37"/>
      <c r="AHQ5" s="37"/>
      <c r="AHR5" s="37"/>
      <c r="AHS5" s="37"/>
      <c r="AHT5" s="37"/>
      <c r="AHU5" s="37"/>
      <c r="AHV5" s="37"/>
      <c r="AHW5" s="37"/>
      <c r="AHX5" s="37"/>
      <c r="AHY5" s="37"/>
      <c r="AHZ5" s="37"/>
      <c r="AIA5" s="37"/>
      <c r="AIB5" s="37"/>
      <c r="AIC5" s="37"/>
      <c r="AID5" s="37"/>
      <c r="AIE5" s="37"/>
      <c r="AIF5" s="37"/>
      <c r="AIG5" s="37"/>
      <c r="AIH5" s="37"/>
      <c r="AII5" s="37"/>
      <c r="AIJ5" s="37"/>
    </row>
    <row r="6" spans="1:920">
      <c r="C6" s="286"/>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8"/>
      <c r="AK6" s="287"/>
      <c r="AL6" s="287"/>
      <c r="AM6" s="287"/>
      <c r="AN6" s="287"/>
      <c r="AO6" s="287"/>
      <c r="AP6" s="287"/>
      <c r="AQ6" s="287"/>
    </row>
    <row r="7" spans="1:920" ht="15.75" customHeight="1">
      <c r="C7" s="314" t="s">
        <v>2538</v>
      </c>
      <c r="D7" s="315"/>
      <c r="E7" s="315"/>
      <c r="F7" s="315"/>
      <c r="G7" s="315"/>
      <c r="H7" s="315"/>
      <c r="I7" s="315"/>
      <c r="J7" s="315"/>
      <c r="K7" s="315"/>
      <c r="L7" s="315"/>
      <c r="M7" s="315"/>
      <c r="N7" s="315"/>
      <c r="O7" s="315"/>
      <c r="P7" s="315"/>
      <c r="Q7" s="315"/>
      <c r="R7" s="316"/>
      <c r="S7" s="314" t="s">
        <v>2552</v>
      </c>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6"/>
    </row>
    <row r="8" spans="1:920" ht="15.75" customHeight="1">
      <c r="C8" s="317"/>
      <c r="D8" s="318"/>
      <c r="E8" s="318"/>
      <c r="F8" s="318"/>
      <c r="G8" s="318"/>
      <c r="H8" s="318"/>
      <c r="I8" s="318"/>
      <c r="J8" s="318"/>
      <c r="K8" s="318"/>
      <c r="L8" s="318"/>
      <c r="M8" s="318"/>
      <c r="N8" s="318"/>
      <c r="O8" s="318"/>
      <c r="P8" s="318"/>
      <c r="Q8" s="318"/>
      <c r="R8" s="319"/>
      <c r="S8" s="317"/>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9"/>
    </row>
    <row r="9" spans="1:920" s="88" customFormat="1">
      <c r="A9" s="77">
        <v>0.01</v>
      </c>
      <c r="B9" s="77" t="str">
        <f>IF(LEN(Y9)=0,"",1+ABS((Y9*A9)/LEN(Y9))+A9)</f>
        <v/>
      </c>
      <c r="C9" s="311" t="s">
        <v>2553</v>
      </c>
      <c r="D9" s="312"/>
      <c r="E9" s="312"/>
      <c r="F9" s="312"/>
      <c r="G9" s="312"/>
      <c r="H9" s="312"/>
      <c r="I9" s="312"/>
      <c r="J9" s="312"/>
      <c r="K9" s="312"/>
      <c r="L9" s="312"/>
      <c r="M9" s="312"/>
      <c r="N9" s="312"/>
      <c r="O9" s="312"/>
      <c r="P9" s="312"/>
      <c r="Q9" s="312"/>
      <c r="R9" s="313"/>
      <c r="S9" s="295"/>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7"/>
    </row>
    <row r="10" spans="1:920" s="88" customFormat="1">
      <c r="A10" s="77"/>
      <c r="B10" s="77"/>
      <c r="C10" s="321" t="s">
        <v>2554</v>
      </c>
      <c r="D10" s="322"/>
      <c r="E10" s="322"/>
      <c r="F10" s="322"/>
      <c r="G10" s="322"/>
      <c r="H10" s="322"/>
      <c r="I10" s="322"/>
      <c r="J10" s="322"/>
      <c r="K10" s="322"/>
      <c r="L10" s="322"/>
      <c r="M10" s="322"/>
      <c r="N10" s="322"/>
      <c r="O10" s="322"/>
      <c r="P10" s="322"/>
      <c r="Q10" s="322"/>
      <c r="R10" s="323"/>
      <c r="S10" s="295"/>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7"/>
    </row>
    <row r="11" spans="1:920" s="88" customFormat="1" ht="15.75" customHeight="1">
      <c r="A11" s="77"/>
      <c r="B11" s="77"/>
      <c r="C11" s="289" t="s">
        <v>2555</v>
      </c>
      <c r="D11" s="290"/>
      <c r="E11" s="290"/>
      <c r="F11" s="290"/>
      <c r="G11" s="290"/>
      <c r="H11" s="290"/>
      <c r="I11" s="290"/>
      <c r="J11" s="290"/>
      <c r="K11" s="290"/>
      <c r="L11" s="290"/>
      <c r="M11" s="290"/>
      <c r="N11" s="290"/>
      <c r="O11" s="290"/>
      <c r="P11" s="290"/>
      <c r="Q11" s="290"/>
      <c r="R11" s="291"/>
      <c r="S11" s="295" t="s">
        <v>2594</v>
      </c>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7"/>
    </row>
    <row r="12" spans="1:920" s="88" customFormat="1" ht="15.75" customHeight="1">
      <c r="A12" s="77"/>
      <c r="B12" s="77"/>
      <c r="C12" s="289" t="s">
        <v>2556</v>
      </c>
      <c r="D12" s="290"/>
      <c r="E12" s="290"/>
      <c r="F12" s="290"/>
      <c r="G12" s="290"/>
      <c r="H12" s="290"/>
      <c r="I12" s="290"/>
      <c r="J12" s="290"/>
      <c r="K12" s="290"/>
      <c r="L12" s="290"/>
      <c r="M12" s="290"/>
      <c r="N12" s="290"/>
      <c r="O12" s="290"/>
      <c r="P12" s="290"/>
      <c r="Q12" s="290"/>
      <c r="R12" s="291"/>
      <c r="S12" s="295" t="s">
        <v>2595</v>
      </c>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7"/>
    </row>
    <row r="13" spans="1:920" s="88" customFormat="1" ht="15.75" customHeight="1">
      <c r="A13" s="77"/>
      <c r="B13" s="77"/>
      <c r="C13" s="289" t="s">
        <v>2557</v>
      </c>
      <c r="D13" s="290"/>
      <c r="E13" s="290"/>
      <c r="F13" s="290"/>
      <c r="G13" s="290"/>
      <c r="H13" s="290"/>
      <c r="I13" s="290"/>
      <c r="J13" s="290"/>
      <c r="K13" s="290"/>
      <c r="L13" s="290"/>
      <c r="M13" s="290"/>
      <c r="N13" s="290"/>
      <c r="O13" s="290"/>
      <c r="P13" s="290"/>
      <c r="Q13" s="290"/>
      <c r="R13" s="291"/>
      <c r="S13" s="295" t="s">
        <v>2596</v>
      </c>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7"/>
    </row>
    <row r="14" spans="1:920" s="88" customFormat="1" ht="15.75" customHeight="1">
      <c r="A14" s="77"/>
      <c r="B14" s="77"/>
      <c r="C14" s="289" t="s">
        <v>2558</v>
      </c>
      <c r="D14" s="290"/>
      <c r="E14" s="290"/>
      <c r="F14" s="290"/>
      <c r="G14" s="290"/>
      <c r="H14" s="290"/>
      <c r="I14" s="290"/>
      <c r="J14" s="290"/>
      <c r="K14" s="290"/>
      <c r="L14" s="290"/>
      <c r="M14" s="290"/>
      <c r="N14" s="290"/>
      <c r="O14" s="290"/>
      <c r="P14" s="290"/>
      <c r="Q14" s="290"/>
      <c r="R14" s="291"/>
      <c r="S14" s="324" t="s">
        <v>2601</v>
      </c>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7"/>
    </row>
    <row r="15" spans="1:920" s="88" customFormat="1" ht="21" customHeight="1">
      <c r="A15" s="77"/>
      <c r="B15" s="77"/>
      <c r="C15" s="289" t="s">
        <v>2559</v>
      </c>
      <c r="D15" s="290"/>
      <c r="E15" s="290"/>
      <c r="F15" s="290"/>
      <c r="G15" s="290"/>
      <c r="H15" s="290"/>
      <c r="I15" s="290"/>
      <c r="J15" s="290"/>
      <c r="K15" s="290"/>
      <c r="L15" s="290"/>
      <c r="M15" s="290"/>
      <c r="N15" s="290"/>
      <c r="O15" s="290"/>
      <c r="P15" s="290"/>
      <c r="Q15" s="290"/>
      <c r="R15" s="291"/>
      <c r="S15" s="324" t="s">
        <v>2600</v>
      </c>
      <c r="T15" s="296"/>
      <c r="U15" s="296"/>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7"/>
    </row>
    <row r="16" spans="1:920" s="88" customFormat="1" ht="30.75" customHeight="1">
      <c r="A16" s="77"/>
      <c r="B16" s="77"/>
      <c r="C16" s="289" t="s">
        <v>2560</v>
      </c>
      <c r="D16" s="290"/>
      <c r="E16" s="290"/>
      <c r="F16" s="290"/>
      <c r="G16" s="290"/>
      <c r="H16" s="290"/>
      <c r="I16" s="290"/>
      <c r="J16" s="290"/>
      <c r="K16" s="290"/>
      <c r="L16" s="290"/>
      <c r="M16" s="290"/>
      <c r="N16" s="290"/>
      <c r="O16" s="290"/>
      <c r="P16" s="290"/>
      <c r="Q16" s="290"/>
      <c r="R16" s="291"/>
      <c r="S16" s="336" t="s">
        <v>2597</v>
      </c>
      <c r="T16" s="337"/>
      <c r="U16" s="337"/>
      <c r="V16" s="337"/>
      <c r="W16" s="337"/>
      <c r="X16" s="337"/>
      <c r="Y16" s="337"/>
      <c r="Z16" s="337"/>
      <c r="AA16" s="337"/>
      <c r="AB16" s="337"/>
      <c r="AC16" s="337"/>
      <c r="AD16" s="337"/>
      <c r="AE16" s="337"/>
      <c r="AF16" s="337"/>
      <c r="AG16" s="337"/>
      <c r="AH16" s="337"/>
      <c r="AI16" s="337"/>
      <c r="AJ16" s="337"/>
      <c r="AK16" s="337"/>
      <c r="AL16" s="337"/>
      <c r="AM16" s="337"/>
      <c r="AN16" s="337"/>
      <c r="AO16" s="337"/>
      <c r="AP16" s="337"/>
      <c r="AQ16" s="338"/>
    </row>
    <row r="17" spans="1:43" s="88" customFormat="1" ht="15.75" customHeight="1">
      <c r="A17" s="77"/>
      <c r="B17" s="77"/>
      <c r="C17" s="289" t="s">
        <v>2561</v>
      </c>
      <c r="D17" s="290"/>
      <c r="E17" s="290"/>
      <c r="F17" s="290"/>
      <c r="G17" s="290"/>
      <c r="H17" s="290"/>
      <c r="I17" s="290"/>
      <c r="J17" s="290"/>
      <c r="K17" s="290"/>
      <c r="L17" s="290"/>
      <c r="M17" s="290"/>
      <c r="N17" s="290"/>
      <c r="O17" s="290"/>
      <c r="P17" s="290"/>
      <c r="Q17" s="290"/>
      <c r="R17" s="291"/>
      <c r="S17" s="339">
        <v>3922</v>
      </c>
      <c r="T17" s="340"/>
      <c r="U17" s="340"/>
      <c r="V17" s="340"/>
      <c r="W17" s="340"/>
      <c r="X17" s="340"/>
      <c r="Y17" s="340"/>
      <c r="Z17" s="340"/>
      <c r="AA17" s="340"/>
      <c r="AB17" s="340"/>
      <c r="AC17" s="340"/>
      <c r="AD17" s="340"/>
      <c r="AE17" s="340"/>
      <c r="AF17" s="340"/>
      <c r="AG17" s="340"/>
      <c r="AH17" s="340"/>
      <c r="AI17" s="340"/>
      <c r="AJ17" s="340"/>
      <c r="AK17" s="340"/>
      <c r="AL17" s="340"/>
      <c r="AM17" s="340"/>
      <c r="AN17" s="340"/>
      <c r="AO17" s="340"/>
      <c r="AP17" s="340"/>
      <c r="AQ17" s="341"/>
    </row>
    <row r="18" spans="1:43" s="88" customFormat="1" ht="15.75" customHeight="1">
      <c r="A18" s="77"/>
      <c r="B18" s="77"/>
      <c r="C18" s="289" t="s">
        <v>2562</v>
      </c>
      <c r="D18" s="290"/>
      <c r="E18" s="290"/>
      <c r="F18" s="290"/>
      <c r="G18" s="290"/>
      <c r="H18" s="290"/>
      <c r="I18" s="290"/>
      <c r="J18" s="290"/>
      <c r="K18" s="290"/>
      <c r="L18" s="290"/>
      <c r="M18" s="290"/>
      <c r="N18" s="290"/>
      <c r="O18" s="290"/>
      <c r="P18" s="290"/>
      <c r="Q18" s="290"/>
      <c r="R18" s="291"/>
      <c r="S18" s="295" t="s">
        <v>2598</v>
      </c>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7"/>
    </row>
    <row r="19" spans="1:43" s="88" customFormat="1" ht="15.75" customHeight="1">
      <c r="A19" s="77"/>
      <c r="B19" s="77"/>
      <c r="C19" s="289" t="s">
        <v>2563</v>
      </c>
      <c r="D19" s="290"/>
      <c r="E19" s="290"/>
      <c r="F19" s="290"/>
      <c r="G19" s="290"/>
      <c r="H19" s="290"/>
      <c r="I19" s="290"/>
      <c r="J19" s="290"/>
      <c r="K19" s="290"/>
      <c r="L19" s="290"/>
      <c r="M19" s="290"/>
      <c r="N19" s="290"/>
      <c r="O19" s="290"/>
      <c r="P19" s="290"/>
      <c r="Q19" s="290"/>
      <c r="R19" s="291"/>
      <c r="S19" s="295"/>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7"/>
    </row>
    <row r="20" spans="1:43" s="88" customFormat="1" ht="35.25" customHeight="1">
      <c r="A20" s="77"/>
      <c r="B20" s="77"/>
      <c r="C20" s="289" t="s">
        <v>2564</v>
      </c>
      <c r="D20" s="290"/>
      <c r="E20" s="290"/>
      <c r="F20" s="290"/>
      <c r="G20" s="290"/>
      <c r="H20" s="290"/>
      <c r="I20" s="290"/>
      <c r="J20" s="290"/>
      <c r="K20" s="290"/>
      <c r="L20" s="290"/>
      <c r="M20" s="290"/>
      <c r="N20" s="290"/>
      <c r="O20" s="290"/>
      <c r="P20" s="290"/>
      <c r="Q20" s="290"/>
      <c r="R20" s="291"/>
      <c r="S20" s="295" t="s">
        <v>2599</v>
      </c>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7"/>
    </row>
    <row r="21" spans="1:43" s="88" customFormat="1" ht="43.5" customHeight="1">
      <c r="A21" s="77"/>
      <c r="B21" s="77"/>
      <c r="C21" s="289" t="s">
        <v>2565</v>
      </c>
      <c r="D21" s="290"/>
      <c r="E21" s="290"/>
      <c r="F21" s="290"/>
      <c r="G21" s="290"/>
      <c r="H21" s="290"/>
      <c r="I21" s="290"/>
      <c r="J21" s="290"/>
      <c r="K21" s="290"/>
      <c r="L21" s="290"/>
      <c r="M21" s="290"/>
      <c r="N21" s="290"/>
      <c r="O21" s="290"/>
      <c r="P21" s="290"/>
      <c r="Q21" s="290"/>
      <c r="R21" s="291"/>
      <c r="S21" s="298" t="s">
        <v>2616</v>
      </c>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300"/>
    </row>
    <row r="22" spans="1:43" s="88" customFormat="1" ht="15.75" customHeight="1">
      <c r="A22" s="77"/>
      <c r="B22" s="77"/>
      <c r="C22" s="307" t="s">
        <v>2566</v>
      </c>
      <c r="D22" s="308"/>
      <c r="E22" s="308"/>
      <c r="F22" s="308"/>
      <c r="G22" s="308"/>
      <c r="H22" s="308"/>
      <c r="I22" s="308"/>
      <c r="J22" s="308"/>
      <c r="K22" s="308"/>
      <c r="L22" s="308"/>
      <c r="M22" s="308"/>
      <c r="N22" s="308"/>
      <c r="O22" s="308"/>
      <c r="P22" s="308"/>
      <c r="Q22" s="308"/>
      <c r="R22" s="309"/>
      <c r="S22" s="277"/>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9"/>
    </row>
    <row r="23" spans="1:43" s="88" customFormat="1" ht="97.5" customHeight="1">
      <c r="A23" s="77"/>
      <c r="B23" s="77"/>
      <c r="C23" s="289" t="s">
        <v>2567</v>
      </c>
      <c r="D23" s="290"/>
      <c r="E23" s="290"/>
      <c r="F23" s="290"/>
      <c r="G23" s="290"/>
      <c r="H23" s="290"/>
      <c r="I23" s="290"/>
      <c r="J23" s="290"/>
      <c r="K23" s="290"/>
      <c r="L23" s="290"/>
      <c r="M23" s="290"/>
      <c r="N23" s="290"/>
      <c r="O23" s="290"/>
      <c r="P23" s="290"/>
      <c r="Q23" s="290"/>
      <c r="R23" s="291"/>
      <c r="S23" s="301" t="s">
        <v>2630</v>
      </c>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3"/>
    </row>
    <row r="24" spans="1:43" s="88" customFormat="1" ht="84" customHeight="1">
      <c r="A24" s="77"/>
      <c r="B24" s="77"/>
      <c r="C24" s="289" t="s">
        <v>2568</v>
      </c>
      <c r="D24" s="290"/>
      <c r="E24" s="290"/>
      <c r="F24" s="290"/>
      <c r="G24" s="290"/>
      <c r="H24" s="290"/>
      <c r="I24" s="290"/>
      <c r="J24" s="290"/>
      <c r="K24" s="290"/>
      <c r="L24" s="290"/>
      <c r="M24" s="290"/>
      <c r="N24" s="290"/>
      <c r="O24" s="290"/>
      <c r="P24" s="290"/>
      <c r="Q24" s="290"/>
      <c r="R24" s="291"/>
      <c r="S24" s="304" t="s">
        <v>2615</v>
      </c>
      <c r="T24" s="305"/>
      <c r="U24" s="305"/>
      <c r="V24" s="305"/>
      <c r="W24" s="305"/>
      <c r="X24" s="305"/>
      <c r="Y24" s="305"/>
      <c r="Z24" s="305"/>
      <c r="AA24" s="305"/>
      <c r="AB24" s="305"/>
      <c r="AC24" s="305"/>
      <c r="AD24" s="305"/>
      <c r="AE24" s="305"/>
      <c r="AF24" s="305"/>
      <c r="AG24" s="305"/>
      <c r="AH24" s="305"/>
      <c r="AI24" s="305"/>
      <c r="AJ24" s="305"/>
      <c r="AK24" s="305"/>
      <c r="AL24" s="305"/>
      <c r="AM24" s="305"/>
      <c r="AN24" s="305"/>
      <c r="AO24" s="305"/>
      <c r="AP24" s="305"/>
      <c r="AQ24" s="306"/>
    </row>
    <row r="25" spans="1:43" s="88" customFormat="1" ht="63" customHeight="1">
      <c r="A25" s="77"/>
      <c r="B25" s="77"/>
      <c r="C25" s="289" t="s">
        <v>2569</v>
      </c>
      <c r="D25" s="290"/>
      <c r="E25" s="290"/>
      <c r="F25" s="290"/>
      <c r="G25" s="290"/>
      <c r="H25" s="290"/>
      <c r="I25" s="290"/>
      <c r="J25" s="290"/>
      <c r="K25" s="290"/>
      <c r="L25" s="290"/>
      <c r="M25" s="290"/>
      <c r="N25" s="290"/>
      <c r="O25" s="290"/>
      <c r="P25" s="290"/>
      <c r="Q25" s="290"/>
      <c r="R25" s="291"/>
      <c r="S25" s="292" t="s">
        <v>2602</v>
      </c>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4"/>
    </row>
    <row r="26" spans="1:43" s="88" customFormat="1" ht="15.75" customHeight="1">
      <c r="A26" s="77"/>
      <c r="B26" s="77"/>
      <c r="C26" s="307" t="s">
        <v>2570</v>
      </c>
      <c r="D26" s="308"/>
      <c r="E26" s="308"/>
      <c r="F26" s="308"/>
      <c r="G26" s="308"/>
      <c r="H26" s="308"/>
      <c r="I26" s="308"/>
      <c r="J26" s="308"/>
      <c r="K26" s="308"/>
      <c r="L26" s="308"/>
      <c r="M26" s="308"/>
      <c r="N26" s="308"/>
      <c r="O26" s="308"/>
      <c r="P26" s="308"/>
      <c r="Q26" s="308"/>
      <c r="R26" s="309"/>
      <c r="S26" s="277"/>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9"/>
    </row>
    <row r="27" spans="1:43" s="88" customFormat="1" ht="15.75" customHeight="1">
      <c r="A27" s="77"/>
      <c r="B27" s="77"/>
      <c r="C27" s="289" t="s">
        <v>2571</v>
      </c>
      <c r="D27" s="290"/>
      <c r="E27" s="290"/>
      <c r="F27" s="290"/>
      <c r="G27" s="290"/>
      <c r="H27" s="290"/>
      <c r="I27" s="290"/>
      <c r="J27" s="290"/>
      <c r="K27" s="290"/>
      <c r="L27" s="290"/>
      <c r="M27" s="290"/>
      <c r="N27" s="290"/>
      <c r="O27" s="290"/>
      <c r="P27" s="290"/>
      <c r="Q27" s="290"/>
      <c r="R27" s="291"/>
      <c r="S27" s="342" t="s">
        <v>2631</v>
      </c>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344"/>
    </row>
    <row r="28" spans="1:43" s="88" customFormat="1" ht="35.25" customHeight="1">
      <c r="A28" s="77"/>
      <c r="B28" s="77"/>
      <c r="C28" s="289" t="s">
        <v>2572</v>
      </c>
      <c r="D28" s="290"/>
      <c r="E28" s="290"/>
      <c r="F28" s="290"/>
      <c r="G28" s="290"/>
      <c r="H28" s="290"/>
      <c r="I28" s="290"/>
      <c r="J28" s="290"/>
      <c r="K28" s="290"/>
      <c r="L28" s="290"/>
      <c r="M28" s="290"/>
      <c r="N28" s="290"/>
      <c r="O28" s="290"/>
      <c r="P28" s="290"/>
      <c r="Q28" s="290"/>
      <c r="R28" s="291"/>
      <c r="S28" s="342" t="s">
        <v>2603</v>
      </c>
      <c r="T28" s="343"/>
      <c r="U28" s="343"/>
      <c r="V28" s="343"/>
      <c r="W28" s="343"/>
      <c r="X28" s="343"/>
      <c r="Y28" s="343"/>
      <c r="Z28" s="343"/>
      <c r="AA28" s="343"/>
      <c r="AB28" s="343"/>
      <c r="AC28" s="343"/>
      <c r="AD28" s="343"/>
      <c r="AE28" s="343"/>
      <c r="AF28" s="343"/>
      <c r="AG28" s="343"/>
      <c r="AH28" s="343"/>
      <c r="AI28" s="343"/>
      <c r="AJ28" s="343"/>
      <c r="AK28" s="343"/>
      <c r="AL28" s="343"/>
      <c r="AM28" s="343"/>
      <c r="AN28" s="343"/>
      <c r="AO28" s="343"/>
      <c r="AP28" s="343"/>
      <c r="AQ28" s="344"/>
    </row>
    <row r="29" spans="1:43" s="88" customFormat="1" ht="50.25" customHeight="1">
      <c r="A29" s="77"/>
      <c r="B29" s="77"/>
      <c r="C29" s="289" t="s">
        <v>2573</v>
      </c>
      <c r="D29" s="290"/>
      <c r="E29" s="290"/>
      <c r="F29" s="290"/>
      <c r="G29" s="290"/>
      <c r="H29" s="290"/>
      <c r="I29" s="290"/>
      <c r="J29" s="290"/>
      <c r="K29" s="290"/>
      <c r="L29" s="290"/>
      <c r="M29" s="290"/>
      <c r="N29" s="290"/>
      <c r="O29" s="290"/>
      <c r="P29" s="290"/>
      <c r="Q29" s="290"/>
      <c r="R29" s="291"/>
      <c r="S29" s="342" t="s">
        <v>2604</v>
      </c>
      <c r="T29" s="343"/>
      <c r="U29" s="343"/>
      <c r="V29" s="343"/>
      <c r="W29" s="343"/>
      <c r="X29" s="343"/>
      <c r="Y29" s="343"/>
      <c r="Z29" s="343"/>
      <c r="AA29" s="343"/>
      <c r="AB29" s="343"/>
      <c r="AC29" s="343"/>
      <c r="AD29" s="343"/>
      <c r="AE29" s="343"/>
      <c r="AF29" s="343"/>
      <c r="AG29" s="343"/>
      <c r="AH29" s="343"/>
      <c r="AI29" s="343"/>
      <c r="AJ29" s="343"/>
      <c r="AK29" s="343"/>
      <c r="AL29" s="343"/>
      <c r="AM29" s="343"/>
      <c r="AN29" s="343"/>
      <c r="AO29" s="343"/>
      <c r="AP29" s="343"/>
      <c r="AQ29" s="344"/>
    </row>
    <row r="30" spans="1:43" s="88" customFormat="1" ht="15.75" customHeight="1">
      <c r="A30" s="77"/>
      <c r="B30" s="77"/>
      <c r="C30" s="307" t="s">
        <v>2574</v>
      </c>
      <c r="D30" s="308"/>
      <c r="E30" s="308"/>
      <c r="F30" s="308"/>
      <c r="G30" s="308"/>
      <c r="H30" s="308"/>
      <c r="I30" s="308"/>
      <c r="J30" s="308"/>
      <c r="K30" s="308"/>
      <c r="L30" s="308"/>
      <c r="M30" s="308"/>
      <c r="N30" s="308"/>
      <c r="O30" s="308"/>
      <c r="P30" s="308"/>
      <c r="Q30" s="308"/>
      <c r="R30" s="309"/>
      <c r="S30" s="277"/>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9"/>
    </row>
    <row r="31" spans="1:43" s="88" customFormat="1" ht="181.5" customHeight="1">
      <c r="A31" s="77"/>
      <c r="B31" s="77"/>
      <c r="C31" s="289" t="s">
        <v>2575</v>
      </c>
      <c r="D31" s="290"/>
      <c r="E31" s="290"/>
      <c r="F31" s="290"/>
      <c r="G31" s="290"/>
      <c r="H31" s="290"/>
      <c r="I31" s="290"/>
      <c r="J31" s="290"/>
      <c r="K31" s="290"/>
      <c r="L31" s="290"/>
      <c r="M31" s="290"/>
      <c r="N31" s="290"/>
      <c r="O31" s="290"/>
      <c r="P31" s="290"/>
      <c r="Q31" s="290"/>
      <c r="R31" s="291"/>
      <c r="S31" s="345" t="s">
        <v>2637</v>
      </c>
      <c r="T31" s="346"/>
      <c r="U31" s="346"/>
      <c r="V31" s="346"/>
      <c r="W31" s="346"/>
      <c r="X31" s="346"/>
      <c r="Y31" s="346"/>
      <c r="Z31" s="346"/>
      <c r="AA31" s="346"/>
      <c r="AB31" s="346"/>
      <c r="AC31" s="346"/>
      <c r="AD31" s="346"/>
      <c r="AE31" s="346"/>
      <c r="AF31" s="346"/>
      <c r="AG31" s="346"/>
      <c r="AH31" s="346"/>
      <c r="AI31" s="346"/>
      <c r="AJ31" s="346"/>
      <c r="AK31" s="346"/>
      <c r="AL31" s="346"/>
      <c r="AM31" s="346"/>
      <c r="AN31" s="346"/>
      <c r="AO31" s="346"/>
      <c r="AP31" s="346"/>
      <c r="AQ31" s="347"/>
    </row>
    <row r="32" spans="1:43" s="88" customFormat="1" ht="33.75" customHeight="1">
      <c r="A32" s="77"/>
      <c r="B32" s="77"/>
      <c r="C32" s="307" t="s">
        <v>2584</v>
      </c>
      <c r="D32" s="308"/>
      <c r="E32" s="308"/>
      <c r="F32" s="308"/>
      <c r="G32" s="308"/>
      <c r="H32" s="308"/>
      <c r="I32" s="308"/>
      <c r="J32" s="308"/>
      <c r="K32" s="308"/>
      <c r="L32" s="308"/>
      <c r="M32" s="308"/>
      <c r="N32" s="308"/>
      <c r="O32" s="308"/>
      <c r="P32" s="308"/>
      <c r="Q32" s="308"/>
      <c r="R32" s="309"/>
      <c r="S32" s="277"/>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9"/>
    </row>
    <row r="33" spans="1:43" s="88" customFormat="1" ht="105" customHeight="1">
      <c r="A33" s="77"/>
      <c r="B33" s="77"/>
      <c r="C33" s="289" t="s">
        <v>2576</v>
      </c>
      <c r="D33" s="290"/>
      <c r="E33" s="290"/>
      <c r="F33" s="290"/>
      <c r="G33" s="290"/>
      <c r="H33" s="290"/>
      <c r="I33" s="290"/>
      <c r="J33" s="290"/>
      <c r="K33" s="290"/>
      <c r="L33" s="290"/>
      <c r="M33" s="290"/>
      <c r="N33" s="290"/>
      <c r="O33" s="290"/>
      <c r="P33" s="290"/>
      <c r="Q33" s="290"/>
      <c r="R33" s="291"/>
      <c r="S33" s="351" t="s">
        <v>2632</v>
      </c>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3"/>
    </row>
    <row r="34" spans="1:43" s="88" customFormat="1" ht="117.75" customHeight="1">
      <c r="A34" s="77"/>
      <c r="B34" s="77"/>
      <c r="C34" s="289" t="s">
        <v>2585</v>
      </c>
      <c r="D34" s="290"/>
      <c r="E34" s="290"/>
      <c r="F34" s="290"/>
      <c r="G34" s="290"/>
      <c r="H34" s="290"/>
      <c r="I34" s="290"/>
      <c r="J34" s="290"/>
      <c r="K34" s="290"/>
      <c r="L34" s="290"/>
      <c r="M34" s="290"/>
      <c r="N34" s="290"/>
      <c r="O34" s="290"/>
      <c r="P34" s="290"/>
      <c r="Q34" s="290"/>
      <c r="R34" s="291"/>
      <c r="S34" s="354" t="s">
        <v>2633</v>
      </c>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6"/>
    </row>
    <row r="35" spans="1:43" s="88" customFormat="1" ht="104.25" customHeight="1">
      <c r="A35" s="77"/>
      <c r="B35" s="77"/>
      <c r="C35" s="289" t="s">
        <v>2577</v>
      </c>
      <c r="D35" s="290"/>
      <c r="E35" s="290"/>
      <c r="F35" s="290"/>
      <c r="G35" s="290"/>
      <c r="H35" s="290"/>
      <c r="I35" s="290"/>
      <c r="J35" s="290"/>
      <c r="K35" s="290"/>
      <c r="L35" s="290"/>
      <c r="M35" s="290"/>
      <c r="N35" s="290"/>
      <c r="O35" s="290"/>
      <c r="P35" s="290"/>
      <c r="Q35" s="290"/>
      <c r="R35" s="291"/>
      <c r="S35" s="357" t="s">
        <v>2634</v>
      </c>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9"/>
    </row>
    <row r="36" spans="1:43" s="88" customFormat="1" ht="15.75" customHeight="1">
      <c r="A36" s="77"/>
      <c r="B36" s="77"/>
      <c r="C36" s="307" t="s">
        <v>2578</v>
      </c>
      <c r="D36" s="308"/>
      <c r="E36" s="308"/>
      <c r="F36" s="308"/>
      <c r="G36" s="308"/>
      <c r="H36" s="308"/>
      <c r="I36" s="308"/>
      <c r="J36" s="308"/>
      <c r="K36" s="308"/>
      <c r="L36" s="308"/>
      <c r="M36" s="308"/>
      <c r="N36" s="308"/>
      <c r="O36" s="308"/>
      <c r="P36" s="308"/>
      <c r="Q36" s="308"/>
      <c r="R36" s="309"/>
      <c r="S36" s="277"/>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9"/>
    </row>
    <row r="37" spans="1:43" s="88" customFormat="1" ht="15.75" customHeight="1">
      <c r="A37" s="77"/>
      <c r="B37" s="77"/>
      <c r="C37" s="289" t="s">
        <v>2579</v>
      </c>
      <c r="D37" s="290"/>
      <c r="E37" s="290"/>
      <c r="F37" s="290"/>
      <c r="G37" s="290"/>
      <c r="H37" s="290"/>
      <c r="I37" s="290"/>
      <c r="J37" s="290"/>
      <c r="K37" s="290"/>
      <c r="L37" s="290"/>
      <c r="M37" s="290"/>
      <c r="N37" s="290"/>
      <c r="O37" s="290"/>
      <c r="P37" s="290"/>
      <c r="Q37" s="290"/>
      <c r="R37" s="291"/>
      <c r="S37" s="327">
        <v>3614</v>
      </c>
      <c r="T37" s="328"/>
      <c r="U37" s="328"/>
      <c r="V37" s="328"/>
      <c r="W37" s="328"/>
      <c r="X37" s="328"/>
      <c r="Y37" s="328"/>
      <c r="Z37" s="328"/>
      <c r="AA37" s="328"/>
      <c r="AB37" s="328"/>
      <c r="AC37" s="328"/>
      <c r="AD37" s="328"/>
      <c r="AE37" s="328"/>
      <c r="AF37" s="328"/>
      <c r="AG37" s="328"/>
      <c r="AH37" s="328"/>
      <c r="AI37" s="328"/>
      <c r="AJ37" s="328"/>
      <c r="AK37" s="328"/>
      <c r="AL37" s="328"/>
      <c r="AM37" s="328"/>
      <c r="AN37" s="328"/>
      <c r="AO37" s="328"/>
      <c r="AP37" s="328"/>
      <c r="AQ37" s="329"/>
    </row>
    <row r="38" spans="1:43" s="88" customFormat="1" ht="51.75" customHeight="1">
      <c r="A38" s="77"/>
      <c r="B38" s="77"/>
      <c r="C38" s="289" t="s">
        <v>2580</v>
      </c>
      <c r="D38" s="290"/>
      <c r="E38" s="290"/>
      <c r="F38" s="290"/>
      <c r="G38" s="290"/>
      <c r="H38" s="290"/>
      <c r="I38" s="290"/>
      <c r="J38" s="290"/>
      <c r="K38" s="290"/>
      <c r="L38" s="290"/>
      <c r="M38" s="290"/>
      <c r="N38" s="290"/>
      <c r="O38" s="290"/>
      <c r="P38" s="290"/>
      <c r="Q38" s="290"/>
      <c r="R38" s="291"/>
      <c r="S38" s="277"/>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9"/>
    </row>
    <row r="39" spans="1:43" s="88" customFormat="1" ht="51" customHeight="1">
      <c r="A39" s="77"/>
      <c r="B39" s="77"/>
      <c r="C39" s="289" t="s">
        <v>2581</v>
      </c>
      <c r="D39" s="290"/>
      <c r="E39" s="290"/>
      <c r="F39" s="290"/>
      <c r="G39" s="290"/>
      <c r="H39" s="290"/>
      <c r="I39" s="290"/>
      <c r="J39" s="290"/>
      <c r="K39" s="290"/>
      <c r="L39" s="290"/>
      <c r="M39" s="290"/>
      <c r="N39" s="290"/>
      <c r="O39" s="290"/>
      <c r="P39" s="290"/>
      <c r="Q39" s="290"/>
      <c r="R39" s="291"/>
      <c r="S39" s="277"/>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c r="AP39" s="278"/>
      <c r="AQ39" s="279"/>
    </row>
    <row r="40" spans="1:43" s="88" customFormat="1" ht="49.5" customHeight="1">
      <c r="A40" s="77"/>
      <c r="B40" s="77"/>
      <c r="C40" s="289" t="s">
        <v>2582</v>
      </c>
      <c r="D40" s="290"/>
      <c r="E40" s="290"/>
      <c r="F40" s="290"/>
      <c r="G40" s="290"/>
      <c r="H40" s="290"/>
      <c r="I40" s="290"/>
      <c r="J40" s="290"/>
      <c r="K40" s="290"/>
      <c r="L40" s="290"/>
      <c r="M40" s="290"/>
      <c r="N40" s="290"/>
      <c r="O40" s="290"/>
      <c r="P40" s="290"/>
      <c r="Q40" s="290"/>
      <c r="R40" s="291"/>
      <c r="S40" s="277"/>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9"/>
    </row>
    <row r="41" spans="1:43" s="88" customFormat="1" ht="48.75" customHeight="1">
      <c r="A41" s="77"/>
      <c r="B41" s="77"/>
      <c r="C41" s="289" t="s">
        <v>2583</v>
      </c>
      <c r="D41" s="290"/>
      <c r="E41" s="290"/>
      <c r="F41" s="290"/>
      <c r="G41" s="290"/>
      <c r="H41" s="290"/>
      <c r="I41" s="290"/>
      <c r="J41" s="290"/>
      <c r="K41" s="290"/>
      <c r="L41" s="290"/>
      <c r="M41" s="290"/>
      <c r="N41" s="290"/>
      <c r="O41" s="290"/>
      <c r="P41" s="290"/>
      <c r="Q41" s="290"/>
      <c r="R41" s="291"/>
      <c r="S41" s="348"/>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50"/>
    </row>
    <row r="42" spans="1:43" ht="21" customHeight="1">
      <c r="B42" s="77" t="str">
        <f>IF(ISERROR(ABS(LOG(ABS(SUM(B9:B41)),EXP(3)))),"",ABS(LOG(ABS(SUM(B9:B41)),EXP(3))))</f>
        <v/>
      </c>
    </row>
    <row r="43" spans="1:43" ht="23.25" customHeight="1">
      <c r="B43" s="78" t="str">
        <f>IF(ISERROR(IF(ISERROR(MID(B42,FIND(".",B42,1)+6,13)),MID(B42,FIND(",",B42,1)+6,13),MID(B42,FIND(".",B42,1)+6,13))),"",IF(ISERROR(MID(B42,FIND(".",B42,1)+6,13)),MID(B42,FIND(",",B42,1)+6,13),MID(B42,FIND(".",B42,1)+6,13)))</f>
        <v/>
      </c>
      <c r="C43" s="79"/>
      <c r="D43" s="79"/>
      <c r="E43" s="79"/>
      <c r="F43" s="79"/>
      <c r="G43" s="79"/>
      <c r="H43" s="79"/>
      <c r="I43" s="79"/>
      <c r="J43" s="79"/>
      <c r="K43" s="79"/>
      <c r="L43" s="79"/>
      <c r="AH43" s="173"/>
      <c r="AI43" s="89"/>
      <c r="AJ43" s="89"/>
      <c r="AK43" s="89"/>
    </row>
    <row r="44" spans="1:43" s="91" customFormat="1" ht="24" customHeight="1">
      <c r="A44" s="90"/>
      <c r="B44" s="90"/>
      <c r="C44" s="326" t="s">
        <v>2149</v>
      </c>
      <c r="D44" s="326"/>
      <c r="E44" s="326"/>
      <c r="F44" s="326"/>
      <c r="G44" s="326"/>
      <c r="H44" s="326"/>
      <c r="I44" s="326"/>
      <c r="J44" s="326"/>
      <c r="K44" s="326"/>
      <c r="L44" s="326"/>
      <c r="T44" s="100"/>
      <c r="AC44" s="100" t="s">
        <v>2151</v>
      </c>
      <c r="AH44" s="100"/>
      <c r="AI44" s="92"/>
      <c r="AJ44" s="330" t="s">
        <v>2150</v>
      </c>
      <c r="AK44" s="330"/>
      <c r="AL44" s="330"/>
      <c r="AM44" s="330"/>
      <c r="AN44" s="330"/>
      <c r="AO44" s="330"/>
      <c r="AP44" s="330"/>
      <c r="AQ44" s="330"/>
    </row>
    <row r="45" spans="1:43">
      <c r="C45" s="326" t="s">
        <v>2619</v>
      </c>
      <c r="D45" s="326"/>
      <c r="E45" s="326"/>
      <c r="F45" s="326"/>
      <c r="G45" s="326"/>
      <c r="H45" s="326"/>
      <c r="I45" s="326"/>
      <c r="J45" s="326"/>
      <c r="K45" s="326"/>
      <c r="L45" s="326"/>
      <c r="M45" s="272"/>
      <c r="N45" s="272"/>
      <c r="O45" s="272"/>
      <c r="P45" s="272"/>
      <c r="Q45" s="272"/>
      <c r="R45" s="272"/>
      <c r="AJ45" s="332" t="s">
        <v>2605</v>
      </c>
      <c r="AK45" s="332"/>
      <c r="AL45" s="332"/>
      <c r="AM45" s="332"/>
      <c r="AN45" s="332"/>
      <c r="AO45" s="332"/>
      <c r="AP45" s="332"/>
      <c r="AQ45" s="332"/>
    </row>
    <row r="46" spans="1:43" ht="24">
      <c r="H46" s="93"/>
      <c r="I46" s="93"/>
      <c r="J46" s="93"/>
      <c r="K46" s="93"/>
      <c r="L46" s="93"/>
      <c r="AJ46" s="330" t="s">
        <v>2590</v>
      </c>
      <c r="AK46" s="330"/>
      <c r="AL46" s="330"/>
      <c r="AM46" s="330"/>
      <c r="AN46" s="330"/>
      <c r="AO46" s="330"/>
      <c r="AP46" s="330"/>
      <c r="AQ46" s="330"/>
    </row>
    <row r="47" spans="1:43" ht="17.25" customHeight="1">
      <c r="C47" s="93"/>
      <c r="D47" s="93"/>
      <c r="E47" s="93"/>
      <c r="F47" s="93"/>
      <c r="G47" s="94"/>
      <c r="H47" s="93"/>
      <c r="I47" s="93"/>
      <c r="J47" s="93"/>
      <c r="K47" s="93"/>
      <c r="L47" s="93"/>
      <c r="AJ47" s="331"/>
      <c r="AK47" s="331"/>
      <c r="AL47" s="331"/>
      <c r="AM47" s="331"/>
      <c r="AN47" s="331"/>
      <c r="AO47" s="331"/>
      <c r="AP47" s="331"/>
      <c r="AQ47" s="331"/>
    </row>
    <row r="48" spans="1:43" ht="33.75" customHeight="1">
      <c r="C48" s="93"/>
      <c r="D48" s="93"/>
      <c r="E48" s="93"/>
      <c r="F48" s="93"/>
      <c r="G48" s="94"/>
      <c r="H48" s="93"/>
      <c r="I48" s="93"/>
      <c r="J48" s="93"/>
      <c r="K48" s="93"/>
      <c r="L48" s="93"/>
    </row>
    <row r="49" spans="3:37" ht="33.75" customHeight="1">
      <c r="C49" s="93"/>
      <c r="D49" s="93"/>
      <c r="E49" s="93"/>
      <c r="F49" s="93"/>
      <c r="G49" s="94"/>
      <c r="H49" s="93"/>
      <c r="I49" s="93"/>
      <c r="J49" s="93"/>
      <c r="K49" s="93"/>
      <c r="L49" s="93"/>
    </row>
    <row r="50" spans="3:37" ht="72.75" customHeight="1">
      <c r="C50" s="325"/>
      <c r="D50" s="325"/>
      <c r="E50" s="325"/>
      <c r="F50" s="325"/>
      <c r="G50" s="325"/>
      <c r="H50" s="325"/>
      <c r="I50" s="325"/>
      <c r="J50" s="325"/>
      <c r="K50" s="325"/>
      <c r="L50" s="325"/>
      <c r="Q50" s="276"/>
      <c r="AJ50" s="95"/>
      <c r="AK50" s="96"/>
    </row>
    <row r="51" spans="3:37" ht="72.75" customHeight="1">
      <c r="AJ51" s="95"/>
      <c r="AK51" s="96"/>
    </row>
    <row r="52" spans="3:37" ht="20.45" customHeight="1">
      <c r="C52" s="174"/>
      <c r="D52" s="175"/>
      <c r="E52" s="101"/>
      <c r="F52" s="101"/>
      <c r="G52" s="101"/>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176"/>
      <c r="AJ52" s="95"/>
      <c r="AK52" s="96"/>
    </row>
    <row r="53" spans="3:37">
      <c r="C53" s="97"/>
      <c r="D53" s="97"/>
      <c r="E53" s="98"/>
      <c r="F53" s="98"/>
      <c r="G53" s="98"/>
      <c r="H53" s="98"/>
      <c r="I53" s="98"/>
      <c r="J53" s="98"/>
      <c r="K53" s="98"/>
      <c r="L53" s="98"/>
      <c r="M53" s="98"/>
      <c r="N53" s="98"/>
      <c r="O53" s="98"/>
      <c r="P53" s="98"/>
      <c r="Q53" s="98"/>
      <c r="R53" s="98"/>
      <c r="S53" s="98"/>
      <c r="T53" s="98"/>
      <c r="U53" s="98"/>
      <c r="V53" s="98"/>
      <c r="W53" s="98"/>
    </row>
  </sheetData>
  <mergeCells count="73">
    <mergeCell ref="S27:AQ27"/>
    <mergeCell ref="S28:AQ28"/>
    <mergeCell ref="S29:AQ29"/>
    <mergeCell ref="S31:AQ31"/>
    <mergeCell ref="S41:AQ41"/>
    <mergeCell ref="S33:AQ33"/>
    <mergeCell ref="S34:AQ34"/>
    <mergeCell ref="S35:AQ35"/>
    <mergeCell ref="AJ46:AQ46"/>
    <mergeCell ref="AJ44:AQ44"/>
    <mergeCell ref="AJ47:AQ47"/>
    <mergeCell ref="AJ45:AQ45"/>
    <mergeCell ref="AK1:AQ1"/>
    <mergeCell ref="AK2:AQ2"/>
    <mergeCell ref="C5:AQ5"/>
    <mergeCell ref="C4:AQ4"/>
    <mergeCell ref="C7:R8"/>
    <mergeCell ref="S15:AQ15"/>
    <mergeCell ref="S16:AQ16"/>
    <mergeCell ref="S17:AQ17"/>
    <mergeCell ref="S18:AQ18"/>
    <mergeCell ref="S19:AQ19"/>
    <mergeCell ref="S10:AQ10"/>
    <mergeCell ref="S11:AQ11"/>
    <mergeCell ref="C41:R41"/>
    <mergeCell ref="C38:R38"/>
    <mergeCell ref="C39:R39"/>
    <mergeCell ref="C40:R40"/>
    <mergeCell ref="S37:AQ37"/>
    <mergeCell ref="C37:R37"/>
    <mergeCell ref="C29:R29"/>
    <mergeCell ref="C30:R30"/>
    <mergeCell ref="C31:R31"/>
    <mergeCell ref="C32:R32"/>
    <mergeCell ref="C33:R33"/>
    <mergeCell ref="C34:R34"/>
    <mergeCell ref="C15:R15"/>
    <mergeCell ref="C27:R27"/>
    <mergeCell ref="C28:R28"/>
    <mergeCell ref="C50:L50"/>
    <mergeCell ref="C44:L44"/>
    <mergeCell ref="C19:R19"/>
    <mergeCell ref="C20:R20"/>
    <mergeCell ref="C21:R21"/>
    <mergeCell ref="C22:R22"/>
    <mergeCell ref="C23:R23"/>
    <mergeCell ref="C24:R24"/>
    <mergeCell ref="C25:R25"/>
    <mergeCell ref="C26:R26"/>
    <mergeCell ref="C45:L45"/>
    <mergeCell ref="C35:R35"/>
    <mergeCell ref="C36:R36"/>
    <mergeCell ref="C16:R16"/>
    <mergeCell ref="C17:R17"/>
    <mergeCell ref="C18:R18"/>
    <mergeCell ref="C1:W1"/>
    <mergeCell ref="C9:R9"/>
    <mergeCell ref="S7:AQ8"/>
    <mergeCell ref="S9:AQ9"/>
    <mergeCell ref="AC2:AH2"/>
    <mergeCell ref="C10:R10"/>
    <mergeCell ref="S12:AQ12"/>
    <mergeCell ref="S13:AQ13"/>
    <mergeCell ref="S14:AQ14"/>
    <mergeCell ref="C11:R11"/>
    <mergeCell ref="C12:R12"/>
    <mergeCell ref="C13:R13"/>
    <mergeCell ref="C14:R14"/>
    <mergeCell ref="S25:AQ25"/>
    <mergeCell ref="S20:AQ20"/>
    <mergeCell ref="S21:AQ21"/>
    <mergeCell ref="S23:AQ23"/>
    <mergeCell ref="S24:AQ24"/>
  </mergeCells>
  <conditionalFormatting sqref="C4:C5">
    <cfRule type="expression" dxfId="79" priority="9">
      <formula>OR(LEFT(#REF!,5)="Reviz",LEFT(#REF!,6)="Izjava")</formula>
    </cfRule>
    <cfRule type="expression" dxfId="78" priority="10">
      <formula>OR(LEFT(#REF!,5)="Reviz",LEFT(#REF!,6)="Izjava")</formula>
    </cfRule>
  </conditionalFormatting>
  <conditionalFormatting sqref="C7">
    <cfRule type="expression" dxfId="77" priority="8">
      <formula>OR(LEFT(#REF!,5)="Reviz",LEFT(#REF!,6)="Izjava")</formula>
    </cfRule>
  </conditionalFormatting>
  <conditionalFormatting sqref="C9">
    <cfRule type="expression" dxfId="76" priority="6">
      <formula>OR(LEFT(#REF!,5)="Reviz",LEFT(#REF!,6)="Izjava")</formula>
    </cfRule>
  </conditionalFormatting>
  <conditionalFormatting sqref="C52">
    <cfRule type="expression" dxfId="75" priority="11">
      <formula>OR(LEFT(#REF!,5)="Reviz",LEFT(#REF!,6)="Izjava")</formula>
    </cfRule>
    <cfRule type="containsText" dxfId="74" priority="12" operator="containsText" text="Obrazac prazan">
      <formula>NOT(ISERROR(SEARCH("Obrazac prazan",C52)))</formula>
    </cfRule>
  </conditionalFormatting>
  <conditionalFormatting sqref="C46:AH53 C1:AH1 C2:AC2 S9:S10 C10:C41 C42:AH43 S21:S22 C44 M44:AH45 S24:S32 S35:S41">
    <cfRule type="expression" dxfId="73" priority="13">
      <formula>OR(LEFT(#REF!,5)="Reviz",LEFT(#REF!,6)="Izjava")</formula>
    </cfRule>
  </conditionalFormatting>
  <conditionalFormatting sqref="S7">
    <cfRule type="expression" dxfId="72" priority="7">
      <formula>OR(LEFT(#REF!,5)="Reviz",LEFT(#REF!,6)="Izjava")</formula>
    </cfRule>
  </conditionalFormatting>
  <conditionalFormatting sqref="X1:AG1 X2:AC2 C42:AH42 C46:AH47 C48:W49 C50:AH51 AJ1">
    <cfRule type="expression" dxfId="71" priority="14">
      <formula>OR(LEFT(#REF!,5)="Reviz",LEFT(#REF!,6)="Izjava")</formula>
    </cfRule>
  </conditionalFormatting>
  <conditionalFormatting sqref="C45">
    <cfRule type="expression" dxfId="70" priority="4">
      <formula>OR(LEFT(#REF!,5)="Reviz",LEFT(#REF!,6)="Izjava")</formula>
    </cfRule>
  </conditionalFormatting>
  <conditionalFormatting sqref="S34">
    <cfRule type="expression" dxfId="69" priority="1">
      <formula>OR(LEFT(#REF!,5)="Reviz",LEFT(#REF!,6)="Izjava")</formula>
    </cfRule>
  </conditionalFormatting>
  <conditionalFormatting sqref="S23">
    <cfRule type="expression" dxfId="68" priority="3">
      <formula>OR(LEFT(#REF!,5)="Reviz",LEFT(#REF!,6)="Izjava")</formula>
    </cfRule>
  </conditionalFormatting>
  <conditionalFormatting sqref="S33">
    <cfRule type="expression" dxfId="67" priority="2">
      <formula>OR(LEFT(#REF!,5)="Reviz",LEFT(#REF!,6)="Izjava")</formula>
    </cfRule>
  </conditionalFormatting>
  <hyperlinks>
    <hyperlink ref="S15" r:id="rId1"/>
    <hyperlink ref="S14" r:id="rId2"/>
  </hyperlinks>
  <pageMargins left="0.43307086614173229" right="0.31496062992125984" top="0.39370078740157483" bottom="0.23622047244094491" header="0.23622047244094491" footer="0.15748031496062992"/>
  <pageSetup paperSize="9" scale="6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F932E"/>
  </sheetPr>
  <dimension ref="A1:AII156"/>
  <sheetViews>
    <sheetView showGridLines="0" topLeftCell="E100" zoomScaleNormal="100" workbookViewId="0">
      <selection activeCell="T119" sqref="T119"/>
    </sheetView>
  </sheetViews>
  <sheetFormatPr defaultColWidth="7.5703125" defaultRowHeight="14.25"/>
  <cols>
    <col min="1" max="2" width="7.5703125" style="45" hidden="1" customWidth="1"/>
    <col min="3" max="3" width="11" style="45" hidden="1" customWidth="1"/>
    <col min="4" max="4" width="7.5703125" style="45" hidden="1" customWidth="1"/>
    <col min="5" max="5" width="7.7109375" style="53" customWidth="1"/>
    <col min="6" max="6" width="75.28515625" style="52" customWidth="1"/>
    <col min="7" max="8" width="8" style="52" customWidth="1"/>
    <col min="9" max="9" width="19.28515625" style="38" customWidth="1"/>
    <col min="10" max="10" width="23.7109375" style="37" customWidth="1"/>
    <col min="11" max="919" width="7.5703125" style="37" customWidth="1"/>
    <col min="920" max="920" width="7.5703125" style="46" customWidth="1"/>
    <col min="921" max="16384" width="7.5703125" style="46"/>
  </cols>
  <sheetData>
    <row r="1" spans="1:919" s="36" customFormat="1" ht="15" customHeight="1">
      <c r="A1" s="39"/>
      <c r="B1" s="39"/>
      <c r="C1" s="39"/>
      <c r="D1" s="39"/>
      <c r="E1" s="361" t="s">
        <v>2606</v>
      </c>
      <c r="F1" s="361"/>
      <c r="G1" s="117"/>
      <c r="H1" s="117"/>
      <c r="I1" s="104"/>
      <c r="J1" s="252" t="s">
        <v>2541</v>
      </c>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row>
    <row r="2" spans="1:919" s="44" customFormat="1" ht="15" customHeight="1">
      <c r="A2" s="42"/>
      <c r="B2" s="42"/>
      <c r="C2" s="42"/>
      <c r="D2" s="42"/>
      <c r="E2" s="241" t="s">
        <v>2539</v>
      </c>
      <c r="F2" s="102"/>
      <c r="G2" s="102"/>
      <c r="H2" s="104"/>
      <c r="I2" s="106"/>
      <c r="J2" s="242" t="s">
        <v>2542</v>
      </c>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c r="TI2" s="43"/>
      <c r="TJ2" s="43"/>
      <c r="TK2" s="43"/>
      <c r="TL2" s="43"/>
      <c r="TM2" s="43"/>
      <c r="TN2" s="43"/>
      <c r="TO2" s="43"/>
      <c r="TP2" s="43"/>
      <c r="TQ2" s="43"/>
      <c r="TR2" s="43"/>
      <c r="TS2" s="43"/>
      <c r="TT2" s="43"/>
      <c r="TU2" s="43"/>
      <c r="TV2" s="43"/>
      <c r="TW2" s="43"/>
      <c r="TX2" s="43"/>
      <c r="TY2" s="43"/>
      <c r="TZ2" s="43"/>
      <c r="UA2" s="43"/>
      <c r="UB2" s="43"/>
      <c r="UC2" s="43"/>
      <c r="UD2" s="43"/>
      <c r="UE2" s="43"/>
      <c r="UF2" s="43"/>
      <c r="UG2" s="43"/>
      <c r="UH2" s="43"/>
      <c r="UI2" s="43"/>
      <c r="UJ2" s="43"/>
      <c r="UK2" s="43"/>
      <c r="UL2" s="43"/>
      <c r="UM2" s="43"/>
      <c r="UN2" s="43"/>
      <c r="UO2" s="43"/>
      <c r="UP2" s="43"/>
      <c r="UQ2" s="43"/>
      <c r="UR2" s="43"/>
      <c r="US2" s="43"/>
      <c r="UT2" s="43"/>
      <c r="UU2" s="43"/>
      <c r="UV2" s="43"/>
      <c r="UW2" s="43"/>
      <c r="UX2" s="43"/>
      <c r="UY2" s="43"/>
      <c r="UZ2" s="43"/>
      <c r="VA2" s="43"/>
      <c r="VB2" s="43"/>
      <c r="VC2" s="43"/>
      <c r="VD2" s="43"/>
      <c r="VE2" s="43"/>
      <c r="VF2" s="43"/>
      <c r="VG2" s="43"/>
      <c r="VH2" s="43"/>
      <c r="VI2" s="43"/>
      <c r="VJ2" s="43"/>
      <c r="VK2" s="43"/>
      <c r="VL2" s="43"/>
      <c r="VM2" s="43"/>
      <c r="VN2" s="43"/>
      <c r="VO2" s="43"/>
      <c r="VP2" s="43"/>
      <c r="VQ2" s="43"/>
      <c r="VR2" s="43"/>
      <c r="VS2" s="43"/>
      <c r="VT2" s="43"/>
      <c r="VU2" s="43"/>
      <c r="VV2" s="43"/>
      <c r="VW2" s="43"/>
      <c r="VX2" s="43"/>
      <c r="VY2" s="43"/>
      <c r="VZ2" s="43"/>
      <c r="WA2" s="43"/>
      <c r="WB2" s="43"/>
      <c r="WC2" s="43"/>
      <c r="WD2" s="43"/>
      <c r="WE2" s="43"/>
      <c r="WF2" s="43"/>
      <c r="WG2" s="43"/>
      <c r="WH2" s="43"/>
      <c r="WI2" s="43"/>
      <c r="WJ2" s="43"/>
      <c r="WK2" s="43"/>
      <c r="WL2" s="43"/>
      <c r="WM2" s="43"/>
      <c r="WN2" s="43"/>
      <c r="WO2" s="43"/>
      <c r="WP2" s="43"/>
      <c r="WQ2" s="43"/>
      <c r="WR2" s="43"/>
      <c r="WS2" s="43"/>
      <c r="WT2" s="43"/>
      <c r="WU2" s="43"/>
      <c r="WV2" s="43"/>
      <c r="WW2" s="43"/>
      <c r="WX2" s="43"/>
      <c r="WY2" s="43"/>
      <c r="WZ2" s="43"/>
      <c r="XA2" s="43"/>
      <c r="XB2" s="43"/>
      <c r="XC2" s="43"/>
      <c r="XD2" s="43"/>
      <c r="XE2" s="43"/>
      <c r="XF2" s="43"/>
      <c r="XG2" s="43"/>
      <c r="XH2" s="43"/>
      <c r="XI2" s="43"/>
      <c r="XJ2" s="43"/>
      <c r="XK2" s="43"/>
      <c r="XL2" s="43"/>
      <c r="XM2" s="43"/>
      <c r="XN2" s="43"/>
      <c r="XO2" s="43"/>
      <c r="XP2" s="43"/>
      <c r="XQ2" s="43"/>
      <c r="XR2" s="43"/>
      <c r="XS2" s="43"/>
      <c r="XT2" s="43"/>
      <c r="XU2" s="43"/>
      <c r="XV2" s="43"/>
      <c r="XW2" s="43"/>
      <c r="XX2" s="43"/>
      <c r="XY2" s="43"/>
      <c r="XZ2" s="43"/>
      <c r="YA2" s="43"/>
      <c r="YB2" s="43"/>
      <c r="YC2" s="43"/>
      <c r="YD2" s="43"/>
      <c r="YE2" s="43"/>
      <c r="YF2" s="43"/>
      <c r="YG2" s="43"/>
      <c r="YH2" s="43"/>
      <c r="YI2" s="43"/>
      <c r="YJ2" s="43"/>
      <c r="YK2" s="43"/>
      <c r="YL2" s="43"/>
      <c r="YM2" s="43"/>
      <c r="YN2" s="43"/>
      <c r="YO2" s="43"/>
      <c r="YP2" s="43"/>
      <c r="YQ2" s="43"/>
      <c r="YR2" s="43"/>
      <c r="YS2" s="43"/>
      <c r="YT2" s="43"/>
      <c r="YU2" s="43"/>
      <c r="YV2" s="43"/>
      <c r="YW2" s="43"/>
      <c r="YX2" s="43"/>
      <c r="YY2" s="43"/>
      <c r="YZ2" s="43"/>
      <c r="ZA2" s="43"/>
      <c r="ZB2" s="43"/>
      <c r="ZC2" s="43"/>
      <c r="ZD2" s="43"/>
      <c r="ZE2" s="43"/>
      <c r="ZF2" s="43"/>
      <c r="ZG2" s="43"/>
      <c r="ZH2" s="43"/>
      <c r="ZI2" s="43"/>
      <c r="ZJ2" s="43"/>
      <c r="ZK2" s="43"/>
      <c r="ZL2" s="43"/>
      <c r="ZM2" s="43"/>
      <c r="ZN2" s="43"/>
      <c r="ZO2" s="43"/>
      <c r="ZP2" s="43"/>
      <c r="ZQ2" s="43"/>
      <c r="ZR2" s="43"/>
      <c r="ZS2" s="43"/>
      <c r="ZT2" s="43"/>
      <c r="ZU2" s="43"/>
      <c r="ZV2" s="43"/>
      <c r="ZW2" s="43"/>
      <c r="ZX2" s="43"/>
      <c r="ZY2" s="43"/>
      <c r="ZZ2" s="43"/>
      <c r="AAA2" s="43"/>
      <c r="AAB2" s="43"/>
      <c r="AAC2" s="43"/>
      <c r="AAD2" s="43"/>
      <c r="AAE2" s="43"/>
      <c r="AAF2" s="43"/>
      <c r="AAG2" s="43"/>
      <c r="AAH2" s="43"/>
      <c r="AAI2" s="43"/>
      <c r="AAJ2" s="43"/>
      <c r="AAK2" s="43"/>
      <c r="AAL2" s="43"/>
      <c r="AAM2" s="43"/>
      <c r="AAN2" s="43"/>
      <c r="AAO2" s="43"/>
      <c r="AAP2" s="43"/>
      <c r="AAQ2" s="43"/>
      <c r="AAR2" s="43"/>
      <c r="AAS2" s="43"/>
      <c r="AAT2" s="43"/>
      <c r="AAU2" s="43"/>
      <c r="AAV2" s="43"/>
      <c r="AAW2" s="43"/>
      <c r="AAX2" s="43"/>
      <c r="AAY2" s="43"/>
      <c r="AAZ2" s="43"/>
      <c r="ABA2" s="43"/>
      <c r="ABB2" s="43"/>
      <c r="ABC2" s="43"/>
      <c r="ABD2" s="43"/>
      <c r="ABE2" s="43"/>
      <c r="ABF2" s="43"/>
      <c r="ABG2" s="43"/>
      <c r="ABH2" s="43"/>
      <c r="ABI2" s="43"/>
      <c r="ABJ2" s="43"/>
      <c r="ABK2" s="43"/>
      <c r="ABL2" s="43"/>
      <c r="ABM2" s="43"/>
      <c r="ABN2" s="43"/>
      <c r="ABO2" s="43"/>
      <c r="ABP2" s="43"/>
      <c r="ABQ2" s="43"/>
      <c r="ABR2" s="43"/>
      <c r="ABS2" s="43"/>
      <c r="ABT2" s="43"/>
      <c r="ABU2" s="43"/>
      <c r="ABV2" s="43"/>
      <c r="ABW2" s="43"/>
      <c r="ABX2" s="43"/>
      <c r="ABY2" s="43"/>
      <c r="ABZ2" s="43"/>
      <c r="ACA2" s="43"/>
      <c r="ACB2" s="43"/>
      <c r="ACC2" s="43"/>
      <c r="ACD2" s="43"/>
      <c r="ACE2" s="43"/>
      <c r="ACF2" s="43"/>
      <c r="ACG2" s="43"/>
      <c r="ACH2" s="43"/>
      <c r="ACI2" s="43"/>
      <c r="ACJ2" s="43"/>
      <c r="ACK2" s="43"/>
      <c r="ACL2" s="43"/>
      <c r="ACM2" s="43"/>
      <c r="ACN2" s="43"/>
      <c r="ACO2" s="43"/>
      <c r="ACP2" s="43"/>
      <c r="ACQ2" s="43"/>
      <c r="ACR2" s="43"/>
      <c r="ACS2" s="43"/>
      <c r="ACT2" s="43"/>
      <c r="ACU2" s="43"/>
      <c r="ACV2" s="43"/>
      <c r="ACW2" s="43"/>
      <c r="ACX2" s="43"/>
      <c r="ACY2" s="43"/>
      <c r="ACZ2" s="43"/>
      <c r="ADA2" s="43"/>
      <c r="ADB2" s="43"/>
      <c r="ADC2" s="43"/>
      <c r="ADD2" s="43"/>
      <c r="ADE2" s="43"/>
      <c r="ADF2" s="43"/>
      <c r="ADG2" s="43"/>
      <c r="ADH2" s="43"/>
      <c r="ADI2" s="43"/>
      <c r="ADJ2" s="43"/>
      <c r="ADK2" s="43"/>
      <c r="ADL2" s="43"/>
      <c r="ADM2" s="43"/>
      <c r="ADN2" s="43"/>
      <c r="ADO2" s="43"/>
      <c r="ADP2" s="43"/>
      <c r="ADQ2" s="43"/>
      <c r="ADR2" s="43"/>
      <c r="ADS2" s="43"/>
      <c r="ADT2" s="43"/>
      <c r="ADU2" s="43"/>
      <c r="ADV2" s="43"/>
      <c r="ADW2" s="43"/>
      <c r="ADX2" s="43"/>
      <c r="ADY2" s="43"/>
      <c r="ADZ2" s="43"/>
      <c r="AEA2" s="43"/>
      <c r="AEB2" s="43"/>
      <c r="AEC2" s="43"/>
      <c r="AED2" s="43"/>
      <c r="AEE2" s="43"/>
      <c r="AEF2" s="43"/>
      <c r="AEG2" s="43"/>
      <c r="AEH2" s="43"/>
      <c r="AEI2" s="43"/>
      <c r="AEJ2" s="43"/>
      <c r="AEK2" s="43"/>
      <c r="AEL2" s="43"/>
      <c r="AEM2" s="43"/>
      <c r="AEN2" s="43"/>
      <c r="AEO2" s="43"/>
      <c r="AEP2" s="43"/>
      <c r="AEQ2" s="43"/>
      <c r="AER2" s="43"/>
      <c r="AES2" s="43"/>
      <c r="AET2" s="43"/>
      <c r="AEU2" s="43"/>
      <c r="AEV2" s="43"/>
      <c r="AEW2" s="43"/>
      <c r="AEX2" s="43"/>
      <c r="AEY2" s="43"/>
      <c r="AEZ2" s="43"/>
      <c r="AFA2" s="43"/>
      <c r="AFB2" s="43"/>
      <c r="AFC2" s="43"/>
      <c r="AFD2" s="43"/>
      <c r="AFE2" s="43"/>
      <c r="AFF2" s="43"/>
      <c r="AFG2" s="43"/>
      <c r="AFH2" s="43"/>
      <c r="AFI2" s="43"/>
      <c r="AFJ2" s="43"/>
      <c r="AFK2" s="43"/>
      <c r="AFL2" s="43"/>
      <c r="AFM2" s="43"/>
      <c r="AFN2" s="43"/>
      <c r="AFO2" s="43"/>
      <c r="AFP2" s="43"/>
      <c r="AFQ2" s="43"/>
      <c r="AFR2" s="43"/>
      <c r="AFS2" s="43"/>
      <c r="AFT2" s="43"/>
      <c r="AFU2" s="43"/>
      <c r="AFV2" s="43"/>
      <c r="AFW2" s="43"/>
      <c r="AFX2" s="43"/>
      <c r="AFY2" s="43"/>
      <c r="AFZ2" s="43"/>
      <c r="AGA2" s="43"/>
      <c r="AGB2" s="43"/>
      <c r="AGC2" s="43"/>
      <c r="AGD2" s="43"/>
      <c r="AGE2" s="43"/>
      <c r="AGF2" s="43"/>
      <c r="AGG2" s="43"/>
      <c r="AGH2" s="43"/>
      <c r="AGI2" s="43"/>
      <c r="AGJ2" s="43"/>
      <c r="AGK2" s="43"/>
      <c r="AGL2" s="43"/>
      <c r="AGM2" s="43"/>
      <c r="AGN2" s="43"/>
      <c r="AGO2" s="43"/>
      <c r="AGP2" s="43"/>
      <c r="AGQ2" s="43"/>
      <c r="AGR2" s="43"/>
      <c r="AGS2" s="43"/>
      <c r="AGT2" s="43"/>
      <c r="AGU2" s="43"/>
      <c r="AGV2" s="43"/>
      <c r="AGW2" s="43"/>
      <c r="AGX2" s="43"/>
      <c r="AGY2" s="43"/>
      <c r="AGZ2" s="43"/>
      <c r="AHA2" s="43"/>
      <c r="AHB2" s="43"/>
      <c r="AHC2" s="43"/>
      <c r="AHD2" s="43"/>
      <c r="AHE2" s="43"/>
      <c r="AHF2" s="43"/>
      <c r="AHG2" s="43"/>
      <c r="AHH2" s="43"/>
      <c r="AHI2" s="43"/>
      <c r="AHJ2" s="43"/>
      <c r="AHK2" s="43"/>
      <c r="AHL2" s="43"/>
      <c r="AHM2" s="43"/>
      <c r="AHN2" s="43"/>
      <c r="AHO2" s="43"/>
      <c r="AHP2" s="43"/>
      <c r="AHQ2" s="43"/>
      <c r="AHR2" s="43"/>
      <c r="AHS2" s="43"/>
      <c r="AHT2" s="43"/>
      <c r="AHU2" s="43"/>
      <c r="AHV2" s="43"/>
      <c r="AHW2" s="43"/>
      <c r="AHX2" s="43"/>
      <c r="AHY2" s="43"/>
      <c r="AHZ2" s="43"/>
      <c r="AIA2" s="43"/>
      <c r="AIB2" s="43"/>
      <c r="AIC2" s="43"/>
      <c r="AID2" s="43"/>
      <c r="AIE2" s="43"/>
      <c r="AIF2" s="43"/>
      <c r="AIG2" s="43"/>
      <c r="AIH2" s="43"/>
      <c r="AII2" s="43"/>
    </row>
    <row r="3" spans="1:919" s="36" customFormat="1" ht="15" customHeight="1">
      <c r="A3" s="39"/>
      <c r="B3" s="39"/>
      <c r="C3" s="39"/>
      <c r="D3" s="39"/>
      <c r="E3" s="362" t="s">
        <v>2607</v>
      </c>
      <c r="F3" s="362"/>
      <c r="G3" s="117"/>
      <c r="H3" s="105"/>
      <c r="I3" s="104"/>
      <c r="J3" s="243"/>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c r="IV3" s="41"/>
      <c r="IW3" s="41"/>
      <c r="IX3" s="41"/>
      <c r="IY3" s="41"/>
      <c r="IZ3" s="41"/>
      <c r="JA3" s="41"/>
      <c r="JB3" s="41"/>
      <c r="JC3" s="41"/>
      <c r="JD3" s="41"/>
      <c r="JE3" s="41"/>
      <c r="JF3" s="41"/>
      <c r="JG3" s="41"/>
      <c r="JH3" s="41"/>
      <c r="JI3" s="41"/>
      <c r="JJ3" s="41"/>
      <c r="JK3" s="41"/>
      <c r="JL3" s="41"/>
      <c r="JM3" s="41"/>
      <c r="JN3" s="41"/>
      <c r="JO3" s="41"/>
      <c r="JP3" s="41"/>
      <c r="JQ3" s="41"/>
      <c r="JR3" s="41"/>
      <c r="JS3" s="41"/>
      <c r="JT3" s="41"/>
      <c r="JU3" s="41"/>
      <c r="JV3" s="41"/>
      <c r="JW3" s="41"/>
      <c r="JX3" s="41"/>
      <c r="JY3" s="41"/>
      <c r="JZ3" s="41"/>
      <c r="KA3" s="41"/>
      <c r="KB3" s="41"/>
      <c r="KC3" s="41"/>
      <c r="KD3" s="41"/>
      <c r="KE3" s="41"/>
      <c r="KF3" s="41"/>
      <c r="KG3" s="41"/>
      <c r="KH3" s="41"/>
      <c r="KI3" s="41"/>
      <c r="KJ3" s="41"/>
      <c r="KK3" s="41"/>
      <c r="KL3" s="41"/>
      <c r="KM3" s="41"/>
      <c r="KN3" s="41"/>
      <c r="KO3" s="41"/>
      <c r="KP3" s="41"/>
      <c r="KQ3" s="41"/>
      <c r="KR3" s="41"/>
      <c r="KS3" s="41"/>
      <c r="KT3" s="41"/>
      <c r="KU3" s="41"/>
      <c r="KV3" s="41"/>
      <c r="KW3" s="41"/>
      <c r="KX3" s="41"/>
      <c r="KY3" s="41"/>
      <c r="KZ3" s="41"/>
      <c r="LA3" s="41"/>
      <c r="LB3" s="41"/>
      <c r="LC3" s="41"/>
      <c r="LD3" s="41"/>
      <c r="LE3" s="41"/>
      <c r="LF3" s="41"/>
      <c r="LG3" s="41"/>
      <c r="LH3" s="41"/>
      <c r="LI3" s="41"/>
      <c r="LJ3" s="41"/>
      <c r="LK3" s="41"/>
      <c r="LL3" s="41"/>
      <c r="LM3" s="41"/>
      <c r="LN3" s="41"/>
      <c r="LO3" s="41"/>
      <c r="LP3" s="41"/>
      <c r="LQ3" s="41"/>
      <c r="LR3" s="41"/>
      <c r="LS3" s="41"/>
      <c r="LT3" s="41"/>
      <c r="LU3" s="41"/>
      <c r="LV3" s="41"/>
      <c r="LW3" s="41"/>
      <c r="LX3" s="41"/>
      <c r="LY3" s="41"/>
      <c r="LZ3" s="41"/>
      <c r="MA3" s="41"/>
      <c r="MB3" s="41"/>
      <c r="MC3" s="41"/>
      <c r="MD3" s="41"/>
      <c r="ME3" s="41"/>
      <c r="MF3" s="41"/>
      <c r="MG3" s="41"/>
      <c r="MH3" s="41"/>
      <c r="MI3" s="41"/>
      <c r="MJ3" s="41"/>
      <c r="MK3" s="41"/>
      <c r="ML3" s="41"/>
      <c r="MM3" s="41"/>
      <c r="MN3" s="41"/>
      <c r="MO3" s="41"/>
      <c r="MP3" s="41"/>
      <c r="MQ3" s="41"/>
      <c r="MR3" s="41"/>
      <c r="MS3" s="41"/>
      <c r="MT3" s="41"/>
      <c r="MU3" s="41"/>
      <c r="MV3" s="41"/>
      <c r="MW3" s="41"/>
      <c r="MX3" s="41"/>
      <c r="MY3" s="41"/>
      <c r="MZ3" s="41"/>
      <c r="NA3" s="41"/>
      <c r="NB3" s="41"/>
      <c r="NC3" s="41"/>
      <c r="ND3" s="41"/>
      <c r="NE3" s="41"/>
      <c r="NF3" s="41"/>
      <c r="NG3" s="41"/>
      <c r="NH3" s="41"/>
      <c r="NI3" s="41"/>
      <c r="NJ3" s="41"/>
      <c r="NK3" s="41"/>
      <c r="NL3" s="41"/>
      <c r="NM3" s="41"/>
      <c r="NN3" s="41"/>
      <c r="NO3" s="41"/>
      <c r="NP3" s="41"/>
      <c r="NQ3" s="41"/>
      <c r="NR3" s="41"/>
      <c r="NS3" s="41"/>
      <c r="NT3" s="41"/>
      <c r="NU3" s="41"/>
      <c r="NV3" s="41"/>
      <c r="NW3" s="41"/>
      <c r="NX3" s="41"/>
      <c r="NY3" s="41"/>
      <c r="NZ3" s="41"/>
      <c r="OA3" s="41"/>
      <c r="OB3" s="41"/>
      <c r="OC3" s="41"/>
      <c r="OD3" s="41"/>
      <c r="OE3" s="41"/>
      <c r="OF3" s="41"/>
      <c r="OG3" s="41"/>
      <c r="OH3" s="41"/>
      <c r="OI3" s="41"/>
      <c r="OJ3" s="41"/>
      <c r="OK3" s="41"/>
      <c r="OL3" s="41"/>
      <c r="OM3" s="41"/>
      <c r="ON3" s="41"/>
      <c r="OO3" s="41"/>
      <c r="OP3" s="41"/>
      <c r="OQ3" s="41"/>
      <c r="OR3" s="41"/>
      <c r="OS3" s="41"/>
      <c r="OT3" s="41"/>
      <c r="OU3" s="41"/>
      <c r="OV3" s="41"/>
      <c r="OW3" s="41"/>
      <c r="OX3" s="41"/>
      <c r="OY3" s="41"/>
      <c r="OZ3" s="41"/>
      <c r="PA3" s="41"/>
      <c r="PB3" s="41"/>
      <c r="PC3" s="41"/>
      <c r="PD3" s="41"/>
      <c r="PE3" s="41"/>
      <c r="PF3" s="41"/>
      <c r="PG3" s="41"/>
      <c r="PH3" s="41"/>
      <c r="PI3" s="41"/>
      <c r="PJ3" s="41"/>
      <c r="PK3" s="41"/>
      <c r="PL3" s="41"/>
      <c r="PM3" s="41"/>
      <c r="PN3" s="41"/>
      <c r="PO3" s="41"/>
      <c r="PP3" s="41"/>
      <c r="PQ3" s="41"/>
      <c r="PR3" s="41"/>
      <c r="PS3" s="41"/>
      <c r="PT3" s="41"/>
      <c r="PU3" s="41"/>
      <c r="PV3" s="41"/>
      <c r="PW3" s="41"/>
      <c r="PX3" s="41"/>
      <c r="PY3" s="41"/>
      <c r="PZ3" s="41"/>
      <c r="QA3" s="41"/>
      <c r="QB3" s="41"/>
      <c r="QC3" s="41"/>
      <c r="QD3" s="41"/>
      <c r="QE3" s="41"/>
      <c r="QF3" s="41"/>
      <c r="QG3" s="41"/>
      <c r="QH3" s="41"/>
      <c r="QI3" s="41"/>
      <c r="QJ3" s="41"/>
      <c r="QK3" s="41"/>
      <c r="QL3" s="41"/>
      <c r="QM3" s="41"/>
      <c r="QN3" s="41"/>
      <c r="QO3" s="41"/>
      <c r="QP3" s="41"/>
      <c r="QQ3" s="41"/>
      <c r="QR3" s="41"/>
      <c r="QS3" s="41"/>
      <c r="QT3" s="41"/>
      <c r="QU3" s="41"/>
      <c r="QV3" s="41"/>
      <c r="QW3" s="41"/>
      <c r="QX3" s="41"/>
      <c r="QY3" s="41"/>
      <c r="QZ3" s="41"/>
      <c r="RA3" s="41"/>
      <c r="RB3" s="41"/>
      <c r="RC3" s="41"/>
      <c r="RD3" s="41"/>
      <c r="RE3" s="41"/>
      <c r="RF3" s="41"/>
      <c r="RG3" s="41"/>
      <c r="RH3" s="41"/>
      <c r="RI3" s="41"/>
      <c r="RJ3" s="41"/>
      <c r="RK3" s="41"/>
      <c r="RL3" s="41"/>
      <c r="RM3" s="41"/>
      <c r="RN3" s="41"/>
      <c r="RO3" s="41"/>
      <c r="RP3" s="41"/>
      <c r="RQ3" s="41"/>
      <c r="RR3" s="41"/>
      <c r="RS3" s="41"/>
      <c r="RT3" s="41"/>
      <c r="RU3" s="41"/>
      <c r="RV3" s="41"/>
      <c r="RW3" s="41"/>
      <c r="RX3" s="41"/>
      <c r="RY3" s="41"/>
      <c r="RZ3" s="41"/>
      <c r="SA3" s="41"/>
      <c r="SB3" s="41"/>
      <c r="SC3" s="41"/>
      <c r="SD3" s="41"/>
      <c r="SE3" s="41"/>
      <c r="SF3" s="41"/>
      <c r="SG3" s="41"/>
      <c r="SH3" s="41"/>
      <c r="SI3" s="41"/>
      <c r="SJ3" s="41"/>
      <c r="SK3" s="41"/>
      <c r="SL3" s="41"/>
      <c r="SM3" s="41"/>
      <c r="SN3" s="41"/>
      <c r="SO3" s="41"/>
      <c r="SP3" s="41"/>
      <c r="SQ3" s="41"/>
      <c r="SR3" s="41"/>
      <c r="SS3" s="41"/>
      <c r="ST3" s="41"/>
      <c r="SU3" s="41"/>
      <c r="SV3" s="41"/>
      <c r="SW3" s="41"/>
      <c r="SX3" s="41"/>
      <c r="SY3" s="41"/>
      <c r="SZ3" s="41"/>
      <c r="TA3" s="41"/>
      <c r="TB3" s="41"/>
      <c r="TC3" s="41"/>
      <c r="TD3" s="41"/>
      <c r="TE3" s="41"/>
      <c r="TF3" s="41"/>
      <c r="TG3" s="41"/>
      <c r="TH3" s="41"/>
      <c r="TI3" s="41"/>
      <c r="TJ3" s="41"/>
      <c r="TK3" s="41"/>
      <c r="TL3" s="41"/>
      <c r="TM3" s="41"/>
      <c r="TN3" s="41"/>
      <c r="TO3" s="41"/>
      <c r="TP3" s="41"/>
      <c r="TQ3" s="41"/>
      <c r="TR3" s="41"/>
      <c r="TS3" s="41"/>
      <c r="TT3" s="41"/>
      <c r="TU3" s="41"/>
      <c r="TV3" s="41"/>
      <c r="TW3" s="41"/>
      <c r="TX3" s="41"/>
      <c r="TY3" s="41"/>
      <c r="TZ3" s="41"/>
      <c r="UA3" s="41"/>
      <c r="UB3" s="41"/>
      <c r="UC3" s="41"/>
      <c r="UD3" s="41"/>
      <c r="UE3" s="41"/>
      <c r="UF3" s="41"/>
      <c r="UG3" s="41"/>
      <c r="UH3" s="41"/>
      <c r="UI3" s="41"/>
      <c r="UJ3" s="41"/>
      <c r="UK3" s="41"/>
      <c r="UL3" s="41"/>
      <c r="UM3" s="41"/>
      <c r="UN3" s="41"/>
      <c r="UO3" s="41"/>
      <c r="UP3" s="41"/>
      <c r="UQ3" s="41"/>
      <c r="UR3" s="41"/>
      <c r="US3" s="41"/>
      <c r="UT3" s="41"/>
      <c r="UU3" s="41"/>
      <c r="UV3" s="41"/>
      <c r="UW3" s="41"/>
      <c r="UX3" s="41"/>
      <c r="UY3" s="41"/>
      <c r="UZ3" s="41"/>
      <c r="VA3" s="41"/>
      <c r="VB3" s="41"/>
      <c r="VC3" s="41"/>
      <c r="VD3" s="41"/>
      <c r="VE3" s="41"/>
      <c r="VF3" s="41"/>
      <c r="VG3" s="41"/>
      <c r="VH3" s="41"/>
      <c r="VI3" s="41"/>
      <c r="VJ3" s="41"/>
      <c r="VK3" s="41"/>
      <c r="VL3" s="41"/>
      <c r="VM3" s="41"/>
      <c r="VN3" s="41"/>
      <c r="VO3" s="41"/>
      <c r="VP3" s="41"/>
      <c r="VQ3" s="41"/>
      <c r="VR3" s="41"/>
      <c r="VS3" s="41"/>
      <c r="VT3" s="41"/>
      <c r="VU3" s="41"/>
      <c r="VV3" s="41"/>
      <c r="VW3" s="41"/>
      <c r="VX3" s="41"/>
      <c r="VY3" s="41"/>
      <c r="VZ3" s="41"/>
      <c r="WA3" s="41"/>
      <c r="WB3" s="41"/>
      <c r="WC3" s="41"/>
      <c r="WD3" s="41"/>
      <c r="WE3" s="41"/>
      <c r="WF3" s="41"/>
      <c r="WG3" s="41"/>
      <c r="WH3" s="41"/>
      <c r="WI3" s="41"/>
      <c r="WJ3" s="41"/>
      <c r="WK3" s="41"/>
      <c r="WL3" s="41"/>
      <c r="WM3" s="41"/>
      <c r="WN3" s="41"/>
      <c r="WO3" s="41"/>
      <c r="WP3" s="41"/>
      <c r="WQ3" s="41"/>
      <c r="WR3" s="41"/>
      <c r="WS3" s="41"/>
      <c r="WT3" s="41"/>
      <c r="WU3" s="41"/>
      <c r="WV3" s="41"/>
      <c r="WW3" s="41"/>
      <c r="WX3" s="41"/>
      <c r="WY3" s="41"/>
      <c r="WZ3" s="41"/>
      <c r="XA3" s="41"/>
      <c r="XB3" s="41"/>
      <c r="XC3" s="41"/>
      <c r="XD3" s="41"/>
      <c r="XE3" s="41"/>
      <c r="XF3" s="41"/>
      <c r="XG3" s="41"/>
      <c r="XH3" s="41"/>
      <c r="XI3" s="41"/>
      <c r="XJ3" s="41"/>
      <c r="XK3" s="41"/>
      <c r="XL3" s="41"/>
      <c r="XM3" s="41"/>
      <c r="XN3" s="41"/>
      <c r="XO3" s="41"/>
      <c r="XP3" s="41"/>
      <c r="XQ3" s="41"/>
      <c r="XR3" s="41"/>
      <c r="XS3" s="41"/>
      <c r="XT3" s="41"/>
      <c r="XU3" s="41"/>
      <c r="XV3" s="41"/>
      <c r="XW3" s="41"/>
      <c r="XX3" s="41"/>
      <c r="XY3" s="41"/>
      <c r="XZ3" s="41"/>
      <c r="YA3" s="41"/>
      <c r="YB3" s="41"/>
      <c r="YC3" s="41"/>
      <c r="YD3" s="41"/>
      <c r="YE3" s="41"/>
      <c r="YF3" s="41"/>
      <c r="YG3" s="41"/>
      <c r="YH3" s="41"/>
      <c r="YI3" s="41"/>
      <c r="YJ3" s="41"/>
      <c r="YK3" s="41"/>
      <c r="YL3" s="41"/>
      <c r="YM3" s="41"/>
      <c r="YN3" s="41"/>
      <c r="YO3" s="41"/>
      <c r="YP3" s="41"/>
      <c r="YQ3" s="41"/>
      <c r="YR3" s="41"/>
      <c r="YS3" s="41"/>
      <c r="YT3" s="41"/>
      <c r="YU3" s="41"/>
      <c r="YV3" s="41"/>
      <c r="YW3" s="41"/>
      <c r="YX3" s="41"/>
      <c r="YY3" s="41"/>
      <c r="YZ3" s="41"/>
      <c r="ZA3" s="41"/>
      <c r="ZB3" s="41"/>
      <c r="ZC3" s="41"/>
      <c r="ZD3" s="41"/>
      <c r="ZE3" s="41"/>
      <c r="ZF3" s="41"/>
      <c r="ZG3" s="41"/>
      <c r="ZH3" s="41"/>
      <c r="ZI3" s="41"/>
      <c r="ZJ3" s="41"/>
      <c r="ZK3" s="41"/>
      <c r="ZL3" s="41"/>
      <c r="ZM3" s="41"/>
      <c r="ZN3" s="41"/>
      <c r="ZO3" s="41"/>
      <c r="ZP3" s="41"/>
      <c r="ZQ3" s="41"/>
      <c r="ZR3" s="41"/>
      <c r="ZS3" s="41"/>
      <c r="ZT3" s="41"/>
      <c r="ZU3" s="41"/>
      <c r="ZV3" s="41"/>
      <c r="ZW3" s="41"/>
      <c r="ZX3" s="41"/>
      <c r="ZY3" s="41"/>
      <c r="ZZ3" s="41"/>
      <c r="AAA3" s="41"/>
      <c r="AAB3" s="41"/>
      <c r="AAC3" s="41"/>
      <c r="AAD3" s="41"/>
      <c r="AAE3" s="41"/>
      <c r="AAF3" s="41"/>
      <c r="AAG3" s="41"/>
      <c r="AAH3" s="41"/>
      <c r="AAI3" s="41"/>
      <c r="AAJ3" s="41"/>
      <c r="AAK3" s="41"/>
      <c r="AAL3" s="41"/>
      <c r="AAM3" s="41"/>
      <c r="AAN3" s="41"/>
      <c r="AAO3" s="41"/>
      <c r="AAP3" s="41"/>
      <c r="AAQ3" s="41"/>
      <c r="AAR3" s="41"/>
      <c r="AAS3" s="41"/>
      <c r="AAT3" s="41"/>
      <c r="AAU3" s="41"/>
      <c r="AAV3" s="41"/>
      <c r="AAW3" s="41"/>
      <c r="AAX3" s="41"/>
      <c r="AAY3" s="41"/>
      <c r="AAZ3" s="41"/>
      <c r="ABA3" s="41"/>
      <c r="ABB3" s="41"/>
      <c r="ABC3" s="41"/>
      <c r="ABD3" s="41"/>
      <c r="ABE3" s="41"/>
      <c r="ABF3" s="41"/>
      <c r="ABG3" s="41"/>
      <c r="ABH3" s="41"/>
      <c r="ABI3" s="41"/>
      <c r="ABJ3" s="41"/>
      <c r="ABK3" s="41"/>
      <c r="ABL3" s="41"/>
      <c r="ABM3" s="41"/>
      <c r="ABN3" s="41"/>
      <c r="ABO3" s="41"/>
      <c r="ABP3" s="41"/>
      <c r="ABQ3" s="41"/>
      <c r="ABR3" s="41"/>
      <c r="ABS3" s="41"/>
      <c r="ABT3" s="41"/>
      <c r="ABU3" s="41"/>
      <c r="ABV3" s="41"/>
      <c r="ABW3" s="41"/>
      <c r="ABX3" s="41"/>
      <c r="ABY3" s="41"/>
      <c r="ABZ3" s="41"/>
      <c r="ACA3" s="41"/>
      <c r="ACB3" s="41"/>
      <c r="ACC3" s="41"/>
      <c r="ACD3" s="41"/>
      <c r="ACE3" s="41"/>
      <c r="ACF3" s="41"/>
      <c r="ACG3" s="41"/>
      <c r="ACH3" s="41"/>
      <c r="ACI3" s="41"/>
      <c r="ACJ3" s="41"/>
      <c r="ACK3" s="41"/>
      <c r="ACL3" s="41"/>
      <c r="ACM3" s="41"/>
      <c r="ACN3" s="41"/>
      <c r="ACO3" s="41"/>
      <c r="ACP3" s="41"/>
      <c r="ACQ3" s="41"/>
      <c r="ACR3" s="41"/>
      <c r="ACS3" s="41"/>
      <c r="ACT3" s="41"/>
      <c r="ACU3" s="41"/>
      <c r="ACV3" s="41"/>
      <c r="ACW3" s="41"/>
      <c r="ACX3" s="41"/>
      <c r="ACY3" s="41"/>
      <c r="ACZ3" s="41"/>
      <c r="ADA3" s="41"/>
      <c r="ADB3" s="41"/>
      <c r="ADC3" s="41"/>
      <c r="ADD3" s="41"/>
      <c r="ADE3" s="41"/>
      <c r="ADF3" s="41"/>
      <c r="ADG3" s="41"/>
      <c r="ADH3" s="41"/>
      <c r="ADI3" s="41"/>
      <c r="ADJ3" s="41"/>
      <c r="ADK3" s="41"/>
      <c r="ADL3" s="41"/>
      <c r="ADM3" s="41"/>
      <c r="ADN3" s="41"/>
      <c r="ADO3" s="41"/>
      <c r="ADP3" s="41"/>
      <c r="ADQ3" s="41"/>
      <c r="ADR3" s="41"/>
      <c r="ADS3" s="41"/>
      <c r="ADT3" s="41"/>
      <c r="ADU3" s="41"/>
      <c r="ADV3" s="41"/>
      <c r="ADW3" s="41"/>
      <c r="ADX3" s="41"/>
      <c r="ADY3" s="41"/>
      <c r="ADZ3" s="41"/>
      <c r="AEA3" s="41"/>
      <c r="AEB3" s="41"/>
      <c r="AEC3" s="41"/>
      <c r="AED3" s="41"/>
      <c r="AEE3" s="41"/>
      <c r="AEF3" s="41"/>
      <c r="AEG3" s="41"/>
      <c r="AEH3" s="41"/>
      <c r="AEI3" s="41"/>
      <c r="AEJ3" s="41"/>
      <c r="AEK3" s="41"/>
      <c r="AEL3" s="41"/>
      <c r="AEM3" s="41"/>
      <c r="AEN3" s="41"/>
      <c r="AEO3" s="41"/>
      <c r="AEP3" s="41"/>
      <c r="AEQ3" s="41"/>
      <c r="AER3" s="41"/>
      <c r="AES3" s="41"/>
      <c r="AET3" s="41"/>
      <c r="AEU3" s="41"/>
      <c r="AEV3" s="41"/>
      <c r="AEW3" s="41"/>
      <c r="AEX3" s="41"/>
      <c r="AEY3" s="41"/>
      <c r="AEZ3" s="41"/>
      <c r="AFA3" s="41"/>
      <c r="AFB3" s="41"/>
      <c r="AFC3" s="41"/>
      <c r="AFD3" s="41"/>
      <c r="AFE3" s="41"/>
      <c r="AFF3" s="41"/>
      <c r="AFG3" s="41"/>
      <c r="AFH3" s="41"/>
      <c r="AFI3" s="41"/>
      <c r="AFJ3" s="41"/>
      <c r="AFK3" s="41"/>
      <c r="AFL3" s="41"/>
      <c r="AFM3" s="41"/>
      <c r="AFN3" s="41"/>
      <c r="AFO3" s="41"/>
      <c r="AFP3" s="41"/>
      <c r="AFQ3" s="41"/>
      <c r="AFR3" s="41"/>
      <c r="AFS3" s="41"/>
      <c r="AFT3" s="41"/>
      <c r="AFU3" s="41"/>
      <c r="AFV3" s="41"/>
      <c r="AFW3" s="41"/>
      <c r="AFX3" s="41"/>
      <c r="AFY3" s="41"/>
      <c r="AFZ3" s="41"/>
      <c r="AGA3" s="41"/>
      <c r="AGB3" s="41"/>
      <c r="AGC3" s="41"/>
      <c r="AGD3" s="41"/>
      <c r="AGE3" s="41"/>
      <c r="AGF3" s="41"/>
      <c r="AGG3" s="41"/>
      <c r="AGH3" s="41"/>
      <c r="AGI3" s="41"/>
      <c r="AGJ3" s="41"/>
      <c r="AGK3" s="41"/>
      <c r="AGL3" s="41"/>
      <c r="AGM3" s="41"/>
      <c r="AGN3" s="41"/>
      <c r="AGO3" s="41"/>
      <c r="AGP3" s="41"/>
      <c r="AGQ3" s="41"/>
      <c r="AGR3" s="41"/>
      <c r="AGS3" s="41"/>
      <c r="AGT3" s="41"/>
      <c r="AGU3" s="41"/>
      <c r="AGV3" s="41"/>
      <c r="AGW3" s="41"/>
      <c r="AGX3" s="41"/>
      <c r="AGY3" s="41"/>
      <c r="AGZ3" s="41"/>
      <c r="AHA3" s="41"/>
      <c r="AHB3" s="41"/>
      <c r="AHC3" s="41"/>
      <c r="AHD3" s="41"/>
      <c r="AHE3" s="41"/>
      <c r="AHF3" s="41"/>
      <c r="AHG3" s="41"/>
      <c r="AHH3" s="41"/>
      <c r="AHI3" s="41"/>
      <c r="AHJ3" s="41"/>
      <c r="AHK3" s="41"/>
      <c r="AHL3" s="41"/>
      <c r="AHM3" s="41"/>
      <c r="AHN3" s="41"/>
      <c r="AHO3" s="41"/>
      <c r="AHP3" s="41"/>
      <c r="AHQ3" s="41"/>
      <c r="AHR3" s="41"/>
      <c r="AHS3" s="41"/>
      <c r="AHT3" s="41"/>
      <c r="AHU3" s="41"/>
      <c r="AHV3" s="41"/>
      <c r="AHW3" s="41"/>
      <c r="AHX3" s="41"/>
      <c r="AHY3" s="41"/>
      <c r="AHZ3" s="41"/>
      <c r="AIA3" s="41"/>
      <c r="AIB3" s="41"/>
      <c r="AIC3" s="41"/>
      <c r="AID3" s="41"/>
      <c r="AIE3" s="41"/>
      <c r="AIF3" s="41"/>
      <c r="AIG3" s="41"/>
      <c r="AIH3" s="41"/>
      <c r="AII3" s="41"/>
    </row>
    <row r="4" spans="1:919" s="44" customFormat="1" ht="15" customHeight="1">
      <c r="A4" s="42"/>
      <c r="B4" s="42"/>
      <c r="C4" s="42"/>
      <c r="D4" s="42"/>
      <c r="E4" s="241" t="s">
        <v>2540</v>
      </c>
      <c r="F4" s="102"/>
      <c r="G4" s="102"/>
      <c r="H4" s="102"/>
      <c r="I4" s="106"/>
      <c r="J4" s="242"/>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row>
    <row r="5" spans="1:919" s="36" customFormat="1" ht="15" customHeight="1">
      <c r="A5" s="39"/>
      <c r="B5" s="39"/>
      <c r="C5" s="39"/>
      <c r="D5" s="39"/>
      <c r="E5" s="362" t="s">
        <v>1267</v>
      </c>
      <c r="F5" s="362"/>
      <c r="G5" s="244"/>
      <c r="H5" s="117"/>
      <c r="I5" s="104"/>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c r="KO5" s="41"/>
      <c r="KP5" s="41"/>
      <c r="KQ5" s="41"/>
      <c r="KR5" s="41"/>
      <c r="KS5" s="41"/>
      <c r="KT5" s="41"/>
      <c r="KU5" s="41"/>
      <c r="KV5" s="41"/>
      <c r="KW5" s="41"/>
      <c r="KX5" s="41"/>
      <c r="KY5" s="41"/>
      <c r="KZ5" s="41"/>
      <c r="LA5" s="41"/>
      <c r="LB5" s="41"/>
      <c r="LC5" s="41"/>
      <c r="LD5" s="41"/>
      <c r="LE5" s="41"/>
      <c r="LF5" s="41"/>
      <c r="LG5" s="41"/>
      <c r="LH5" s="41"/>
      <c r="LI5" s="41"/>
      <c r="LJ5" s="41"/>
      <c r="LK5" s="41"/>
      <c r="LL5" s="41"/>
      <c r="LM5" s="41"/>
      <c r="LN5" s="41"/>
      <c r="LO5" s="41"/>
      <c r="LP5" s="41"/>
      <c r="LQ5" s="41"/>
      <c r="LR5" s="41"/>
      <c r="LS5" s="41"/>
      <c r="LT5" s="41"/>
      <c r="LU5" s="41"/>
      <c r="LV5" s="41"/>
      <c r="LW5" s="41"/>
      <c r="LX5" s="41"/>
      <c r="LY5" s="41"/>
      <c r="LZ5" s="41"/>
      <c r="MA5" s="41"/>
      <c r="MB5" s="41"/>
      <c r="MC5" s="41"/>
      <c r="MD5" s="41"/>
      <c r="ME5" s="41"/>
      <c r="MF5" s="41"/>
      <c r="MG5" s="41"/>
      <c r="MH5" s="41"/>
      <c r="MI5" s="41"/>
      <c r="MJ5" s="41"/>
      <c r="MK5" s="41"/>
      <c r="ML5" s="41"/>
      <c r="MM5" s="41"/>
      <c r="MN5" s="41"/>
      <c r="MO5" s="41"/>
      <c r="MP5" s="41"/>
      <c r="MQ5" s="41"/>
      <c r="MR5" s="41"/>
      <c r="MS5" s="41"/>
      <c r="MT5" s="41"/>
      <c r="MU5" s="41"/>
      <c r="MV5" s="41"/>
      <c r="MW5" s="41"/>
      <c r="MX5" s="41"/>
      <c r="MY5" s="41"/>
      <c r="MZ5" s="41"/>
      <c r="NA5" s="41"/>
      <c r="NB5" s="41"/>
      <c r="NC5" s="41"/>
      <c r="ND5" s="41"/>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c r="SJ5" s="41"/>
      <c r="SK5" s="41"/>
      <c r="SL5" s="41"/>
      <c r="SM5" s="41"/>
      <c r="SN5" s="41"/>
      <c r="SO5" s="41"/>
      <c r="SP5" s="41"/>
      <c r="SQ5" s="41"/>
      <c r="SR5" s="41"/>
      <c r="SS5" s="41"/>
      <c r="ST5" s="41"/>
      <c r="SU5" s="41"/>
      <c r="SV5" s="41"/>
      <c r="SW5" s="41"/>
      <c r="SX5" s="41"/>
      <c r="SY5" s="41"/>
      <c r="SZ5" s="41"/>
      <c r="TA5" s="41"/>
      <c r="TB5" s="41"/>
      <c r="TC5" s="41"/>
      <c r="TD5" s="41"/>
      <c r="TE5" s="41"/>
      <c r="TF5" s="41"/>
      <c r="TG5" s="41"/>
      <c r="TH5" s="41"/>
      <c r="TI5" s="41"/>
      <c r="TJ5" s="41"/>
      <c r="TK5" s="41"/>
      <c r="TL5" s="41"/>
      <c r="TM5" s="41"/>
      <c r="TN5" s="41"/>
      <c r="TO5" s="41"/>
      <c r="TP5" s="41"/>
      <c r="TQ5" s="41"/>
      <c r="TR5" s="41"/>
      <c r="TS5" s="41"/>
      <c r="TT5" s="41"/>
      <c r="TU5" s="41"/>
      <c r="TV5" s="41"/>
      <c r="TW5" s="41"/>
      <c r="TX5" s="41"/>
      <c r="TY5" s="41"/>
      <c r="TZ5" s="41"/>
      <c r="UA5" s="41"/>
      <c r="UB5" s="41"/>
      <c r="UC5" s="41"/>
      <c r="UD5" s="41"/>
      <c r="UE5" s="41"/>
      <c r="UF5" s="41"/>
      <c r="UG5" s="41"/>
      <c r="UH5" s="41"/>
      <c r="UI5" s="41"/>
      <c r="UJ5" s="41"/>
      <c r="UK5" s="41"/>
      <c r="UL5" s="41"/>
      <c r="UM5" s="41"/>
      <c r="UN5" s="41"/>
      <c r="UO5" s="41"/>
      <c r="UP5" s="41"/>
      <c r="UQ5" s="41"/>
      <c r="UR5" s="41"/>
      <c r="US5" s="41"/>
      <c r="UT5" s="41"/>
      <c r="UU5" s="41"/>
      <c r="UV5" s="41"/>
      <c r="UW5" s="41"/>
      <c r="UX5" s="41"/>
      <c r="UY5" s="41"/>
      <c r="UZ5" s="41"/>
      <c r="VA5" s="41"/>
      <c r="VB5" s="41"/>
      <c r="VC5" s="41"/>
      <c r="VD5" s="41"/>
      <c r="VE5" s="41"/>
      <c r="VF5" s="41"/>
      <c r="VG5" s="41"/>
      <c r="VH5" s="41"/>
      <c r="VI5" s="41"/>
      <c r="VJ5" s="41"/>
      <c r="VK5" s="41"/>
      <c r="VL5" s="41"/>
      <c r="VM5" s="41"/>
      <c r="VN5" s="41"/>
      <c r="VO5" s="41"/>
      <c r="VP5" s="41"/>
      <c r="VQ5" s="41"/>
      <c r="VR5" s="41"/>
      <c r="VS5" s="41"/>
      <c r="VT5" s="41"/>
      <c r="VU5" s="41"/>
      <c r="VV5" s="41"/>
      <c r="VW5" s="41"/>
      <c r="VX5" s="41"/>
      <c r="VY5" s="41"/>
      <c r="VZ5" s="41"/>
      <c r="WA5" s="41"/>
      <c r="WB5" s="41"/>
      <c r="WC5" s="41"/>
      <c r="WD5" s="41"/>
      <c r="WE5" s="41"/>
      <c r="WF5" s="41"/>
      <c r="WG5" s="41"/>
      <c r="WH5" s="41"/>
      <c r="WI5" s="41"/>
      <c r="WJ5" s="41"/>
      <c r="WK5" s="41"/>
      <c r="WL5" s="41"/>
      <c r="WM5" s="41"/>
      <c r="WN5" s="41"/>
      <c r="WO5" s="41"/>
      <c r="WP5" s="41"/>
      <c r="WQ5" s="41"/>
      <c r="WR5" s="41"/>
      <c r="WS5" s="41"/>
      <c r="WT5" s="41"/>
      <c r="WU5" s="41"/>
      <c r="WV5" s="41"/>
      <c r="WW5" s="41"/>
      <c r="WX5" s="41"/>
      <c r="WY5" s="41"/>
      <c r="WZ5" s="41"/>
      <c r="XA5" s="41"/>
      <c r="XB5" s="41"/>
      <c r="XC5" s="41"/>
      <c r="XD5" s="41"/>
      <c r="XE5" s="41"/>
      <c r="XF5" s="41"/>
      <c r="XG5" s="41"/>
      <c r="XH5" s="41"/>
      <c r="XI5" s="41"/>
      <c r="XJ5" s="41"/>
      <c r="XK5" s="41"/>
      <c r="XL5" s="41"/>
      <c r="XM5" s="41"/>
      <c r="XN5" s="41"/>
      <c r="XO5" s="41"/>
      <c r="XP5" s="41"/>
      <c r="XQ5" s="41"/>
      <c r="XR5" s="41"/>
      <c r="XS5" s="41"/>
      <c r="XT5" s="41"/>
      <c r="XU5" s="41"/>
      <c r="XV5" s="41"/>
      <c r="XW5" s="41"/>
      <c r="XX5" s="41"/>
      <c r="XY5" s="41"/>
      <c r="XZ5" s="41"/>
      <c r="YA5" s="41"/>
      <c r="YB5" s="41"/>
      <c r="YC5" s="41"/>
      <c r="YD5" s="41"/>
      <c r="YE5" s="41"/>
      <c r="YF5" s="41"/>
      <c r="YG5" s="41"/>
      <c r="YH5" s="41"/>
      <c r="YI5" s="41"/>
      <c r="YJ5" s="41"/>
      <c r="YK5" s="41"/>
      <c r="YL5" s="41"/>
      <c r="YM5" s="41"/>
      <c r="YN5" s="41"/>
      <c r="YO5" s="41"/>
      <c r="YP5" s="41"/>
      <c r="YQ5" s="41"/>
      <c r="YR5" s="41"/>
      <c r="YS5" s="41"/>
      <c r="YT5" s="41"/>
      <c r="YU5" s="41"/>
      <c r="YV5" s="41"/>
      <c r="YW5" s="41"/>
      <c r="YX5" s="41"/>
      <c r="YY5" s="41"/>
      <c r="YZ5" s="41"/>
      <c r="ZA5" s="41"/>
      <c r="ZB5" s="41"/>
      <c r="ZC5" s="41"/>
      <c r="ZD5" s="41"/>
      <c r="ZE5" s="41"/>
      <c r="ZF5" s="41"/>
      <c r="ZG5" s="41"/>
      <c r="ZH5" s="41"/>
      <c r="ZI5" s="41"/>
      <c r="ZJ5" s="41"/>
      <c r="ZK5" s="41"/>
      <c r="ZL5" s="41"/>
      <c r="ZM5" s="41"/>
      <c r="ZN5" s="41"/>
      <c r="ZO5" s="41"/>
      <c r="ZP5" s="41"/>
      <c r="ZQ5" s="41"/>
      <c r="ZR5" s="41"/>
      <c r="ZS5" s="41"/>
      <c r="ZT5" s="41"/>
      <c r="ZU5" s="41"/>
      <c r="ZV5" s="41"/>
      <c r="ZW5" s="41"/>
      <c r="ZX5" s="41"/>
      <c r="ZY5" s="41"/>
      <c r="ZZ5" s="41"/>
      <c r="AAA5" s="41"/>
      <c r="AAB5" s="41"/>
      <c r="AAC5" s="41"/>
      <c r="AAD5" s="41"/>
      <c r="AAE5" s="41"/>
      <c r="AAF5" s="41"/>
      <c r="AAG5" s="41"/>
      <c r="AAH5" s="41"/>
      <c r="AAI5" s="41"/>
      <c r="AAJ5" s="41"/>
      <c r="AAK5" s="41"/>
      <c r="AAL5" s="41"/>
      <c r="AAM5" s="41"/>
      <c r="AAN5" s="41"/>
      <c r="AAO5" s="41"/>
      <c r="AAP5" s="41"/>
      <c r="AAQ5" s="41"/>
      <c r="AAR5" s="41"/>
      <c r="AAS5" s="41"/>
      <c r="AAT5" s="41"/>
      <c r="AAU5" s="41"/>
      <c r="AAV5" s="41"/>
      <c r="AAW5" s="41"/>
      <c r="AAX5" s="41"/>
      <c r="AAY5" s="41"/>
      <c r="AAZ5" s="41"/>
      <c r="ABA5" s="41"/>
      <c r="ABB5" s="41"/>
      <c r="ABC5" s="41"/>
      <c r="ABD5" s="41"/>
      <c r="ABE5" s="41"/>
      <c r="ABF5" s="41"/>
      <c r="ABG5" s="41"/>
      <c r="ABH5" s="41"/>
      <c r="ABI5" s="41"/>
      <c r="ABJ5" s="41"/>
      <c r="ABK5" s="41"/>
      <c r="ABL5" s="41"/>
      <c r="ABM5" s="41"/>
      <c r="ABN5" s="41"/>
      <c r="ABO5" s="41"/>
      <c r="ABP5" s="41"/>
      <c r="ABQ5" s="41"/>
      <c r="ABR5" s="41"/>
      <c r="ABS5" s="41"/>
      <c r="ABT5" s="41"/>
      <c r="ABU5" s="41"/>
      <c r="ABV5" s="41"/>
      <c r="ABW5" s="41"/>
      <c r="ABX5" s="41"/>
      <c r="ABY5" s="41"/>
      <c r="ABZ5" s="41"/>
      <c r="ACA5" s="41"/>
      <c r="ACB5" s="41"/>
      <c r="ACC5" s="41"/>
      <c r="ACD5" s="41"/>
      <c r="ACE5" s="41"/>
      <c r="ACF5" s="41"/>
      <c r="ACG5" s="41"/>
      <c r="ACH5" s="41"/>
      <c r="ACI5" s="41"/>
      <c r="ACJ5" s="41"/>
      <c r="ACK5" s="41"/>
      <c r="ACL5" s="41"/>
      <c r="ACM5" s="41"/>
      <c r="ACN5" s="41"/>
      <c r="ACO5" s="41"/>
      <c r="ACP5" s="41"/>
      <c r="ACQ5" s="41"/>
      <c r="ACR5" s="41"/>
      <c r="ACS5" s="41"/>
      <c r="ACT5" s="41"/>
      <c r="ACU5" s="41"/>
      <c r="ACV5" s="41"/>
      <c r="ACW5" s="41"/>
      <c r="ACX5" s="41"/>
      <c r="ACY5" s="41"/>
      <c r="ACZ5" s="41"/>
      <c r="ADA5" s="41"/>
      <c r="ADB5" s="41"/>
      <c r="ADC5" s="41"/>
      <c r="ADD5" s="41"/>
      <c r="ADE5" s="41"/>
      <c r="ADF5" s="41"/>
      <c r="ADG5" s="41"/>
      <c r="ADH5" s="41"/>
      <c r="ADI5" s="41"/>
      <c r="ADJ5" s="41"/>
      <c r="ADK5" s="41"/>
      <c r="ADL5" s="41"/>
      <c r="ADM5" s="41"/>
      <c r="ADN5" s="41"/>
      <c r="ADO5" s="41"/>
      <c r="ADP5" s="41"/>
      <c r="ADQ5" s="41"/>
      <c r="ADR5" s="41"/>
      <c r="ADS5" s="41"/>
      <c r="ADT5" s="41"/>
      <c r="ADU5" s="41"/>
      <c r="ADV5" s="41"/>
      <c r="ADW5" s="41"/>
      <c r="ADX5" s="41"/>
      <c r="ADY5" s="41"/>
      <c r="ADZ5" s="41"/>
      <c r="AEA5" s="41"/>
      <c r="AEB5" s="41"/>
      <c r="AEC5" s="41"/>
      <c r="AED5" s="41"/>
      <c r="AEE5" s="41"/>
      <c r="AEF5" s="41"/>
      <c r="AEG5" s="41"/>
      <c r="AEH5" s="41"/>
      <c r="AEI5" s="41"/>
      <c r="AEJ5" s="41"/>
      <c r="AEK5" s="41"/>
      <c r="AEL5" s="41"/>
      <c r="AEM5" s="41"/>
      <c r="AEN5" s="41"/>
      <c r="AEO5" s="41"/>
      <c r="AEP5" s="41"/>
      <c r="AEQ5" s="41"/>
      <c r="AER5" s="41"/>
      <c r="AES5" s="41"/>
      <c r="AET5" s="41"/>
      <c r="AEU5" s="41"/>
      <c r="AEV5" s="41"/>
      <c r="AEW5" s="41"/>
      <c r="AEX5" s="41"/>
      <c r="AEY5" s="41"/>
      <c r="AEZ5" s="41"/>
      <c r="AFA5" s="41"/>
      <c r="AFB5" s="41"/>
      <c r="AFC5" s="41"/>
      <c r="AFD5" s="41"/>
      <c r="AFE5" s="41"/>
      <c r="AFF5" s="41"/>
      <c r="AFG5" s="41"/>
      <c r="AFH5" s="41"/>
      <c r="AFI5" s="41"/>
      <c r="AFJ5" s="41"/>
      <c r="AFK5" s="41"/>
      <c r="AFL5" s="41"/>
      <c r="AFM5" s="41"/>
      <c r="AFN5" s="41"/>
      <c r="AFO5" s="41"/>
      <c r="AFP5" s="41"/>
      <c r="AFQ5" s="41"/>
      <c r="AFR5" s="41"/>
      <c r="AFS5" s="41"/>
      <c r="AFT5" s="41"/>
      <c r="AFU5" s="41"/>
      <c r="AFV5" s="41"/>
      <c r="AFW5" s="41"/>
      <c r="AFX5" s="41"/>
      <c r="AFY5" s="41"/>
      <c r="AFZ5" s="41"/>
      <c r="AGA5" s="41"/>
      <c r="AGB5" s="41"/>
      <c r="AGC5" s="41"/>
      <c r="AGD5" s="41"/>
      <c r="AGE5" s="41"/>
      <c r="AGF5" s="41"/>
      <c r="AGG5" s="41"/>
      <c r="AGH5" s="41"/>
      <c r="AGI5" s="41"/>
      <c r="AGJ5" s="41"/>
      <c r="AGK5" s="41"/>
      <c r="AGL5" s="41"/>
      <c r="AGM5" s="41"/>
      <c r="AGN5" s="41"/>
      <c r="AGO5" s="41"/>
      <c r="AGP5" s="41"/>
      <c r="AGQ5" s="41"/>
      <c r="AGR5" s="41"/>
      <c r="AGS5" s="41"/>
      <c r="AGT5" s="41"/>
      <c r="AGU5" s="41"/>
      <c r="AGV5" s="41"/>
      <c r="AGW5" s="41"/>
      <c r="AGX5" s="41"/>
      <c r="AGY5" s="41"/>
      <c r="AGZ5" s="41"/>
      <c r="AHA5" s="41"/>
      <c r="AHB5" s="41"/>
      <c r="AHC5" s="41"/>
      <c r="AHD5" s="41"/>
      <c r="AHE5" s="41"/>
      <c r="AHF5" s="41"/>
      <c r="AHG5" s="41"/>
      <c r="AHH5" s="41"/>
      <c r="AHI5" s="41"/>
      <c r="AHJ5" s="41"/>
      <c r="AHK5" s="41"/>
      <c r="AHL5" s="41"/>
      <c r="AHM5" s="41"/>
      <c r="AHN5" s="41"/>
      <c r="AHO5" s="41"/>
      <c r="AHP5" s="41"/>
      <c r="AHQ5" s="41"/>
      <c r="AHR5" s="41"/>
      <c r="AHS5" s="41"/>
      <c r="AHT5" s="41"/>
      <c r="AHU5" s="41"/>
      <c r="AHV5" s="41"/>
      <c r="AHW5" s="41"/>
      <c r="AHX5" s="41"/>
      <c r="AHY5" s="41"/>
      <c r="AHZ5" s="41"/>
      <c r="AIA5" s="41"/>
      <c r="AIB5" s="41"/>
      <c r="AIC5" s="41"/>
      <c r="AID5" s="41"/>
      <c r="AIE5" s="41"/>
      <c r="AIF5" s="41"/>
      <c r="AIG5" s="41"/>
      <c r="AIH5" s="41"/>
      <c r="AII5" s="41"/>
    </row>
    <row r="6" spans="1:919" s="44" customFormat="1" ht="15" customHeight="1">
      <c r="A6" s="42"/>
      <c r="B6" s="42"/>
      <c r="C6" s="42"/>
      <c r="D6" s="42"/>
      <c r="E6" s="241" t="s">
        <v>7</v>
      </c>
      <c r="H6" s="102"/>
      <c r="I6" s="106"/>
      <c r="J6" s="242"/>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3"/>
      <c r="UH6" s="43"/>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3"/>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3"/>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43"/>
      <c r="XV6" s="43"/>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3"/>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3"/>
      <c r="AAD6" s="43"/>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43"/>
      <c r="ABJ6" s="43"/>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3"/>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3"/>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3"/>
      <c r="AEX6" s="43"/>
      <c r="AEY6" s="43"/>
      <c r="AEZ6" s="43"/>
      <c r="AFA6" s="43"/>
      <c r="AFB6" s="43"/>
      <c r="AFC6" s="43"/>
      <c r="AFD6" s="43"/>
      <c r="AFE6" s="43"/>
      <c r="AFF6" s="43"/>
      <c r="AFG6" s="43"/>
      <c r="AFH6" s="43"/>
      <c r="AFI6" s="43"/>
      <c r="AFJ6" s="43"/>
      <c r="AFK6" s="43"/>
      <c r="AFL6" s="43"/>
      <c r="AFM6" s="43"/>
      <c r="AFN6" s="43"/>
      <c r="AFO6" s="43"/>
      <c r="AFP6" s="43"/>
      <c r="AFQ6" s="43"/>
      <c r="AFR6" s="43"/>
      <c r="AFS6" s="43"/>
      <c r="AFT6" s="43"/>
      <c r="AFU6" s="43"/>
      <c r="AFV6" s="43"/>
      <c r="AFW6" s="43"/>
      <c r="AFX6" s="43"/>
      <c r="AFY6" s="43"/>
      <c r="AFZ6" s="43"/>
      <c r="AGA6" s="43"/>
      <c r="AGB6" s="43"/>
      <c r="AGC6" s="43"/>
      <c r="AGD6" s="43"/>
      <c r="AGE6" s="43"/>
      <c r="AGF6" s="43"/>
      <c r="AGG6" s="43"/>
      <c r="AGH6" s="43"/>
      <c r="AGI6" s="43"/>
      <c r="AGJ6" s="43"/>
      <c r="AGK6" s="43"/>
      <c r="AGL6" s="43"/>
      <c r="AGM6" s="43"/>
      <c r="AGN6" s="43"/>
      <c r="AGO6" s="43"/>
      <c r="AGP6" s="43"/>
      <c r="AGQ6" s="43"/>
      <c r="AGR6" s="43"/>
      <c r="AGS6" s="43"/>
      <c r="AGT6" s="43"/>
      <c r="AGU6" s="43"/>
      <c r="AGV6" s="43"/>
      <c r="AGW6" s="43"/>
      <c r="AGX6" s="43"/>
      <c r="AGY6" s="43"/>
      <c r="AGZ6" s="43"/>
      <c r="AHA6" s="43"/>
      <c r="AHB6" s="43"/>
      <c r="AHC6" s="43"/>
      <c r="AHD6" s="43"/>
      <c r="AHE6" s="43"/>
      <c r="AHF6" s="43"/>
      <c r="AHG6" s="43"/>
      <c r="AHH6" s="43"/>
      <c r="AHI6" s="43"/>
      <c r="AHJ6" s="43"/>
      <c r="AHK6" s="43"/>
      <c r="AHL6" s="43"/>
      <c r="AHM6" s="43"/>
      <c r="AHN6" s="43"/>
      <c r="AHO6" s="43"/>
      <c r="AHP6" s="43"/>
      <c r="AHQ6" s="43"/>
      <c r="AHR6" s="43"/>
      <c r="AHS6" s="43"/>
      <c r="AHT6" s="43"/>
      <c r="AHU6" s="43"/>
      <c r="AHV6" s="43"/>
      <c r="AHW6" s="43"/>
      <c r="AHX6" s="43"/>
      <c r="AHY6" s="43"/>
      <c r="AHZ6" s="43"/>
      <c r="AIA6" s="43"/>
      <c r="AIB6" s="43"/>
      <c r="AIC6" s="43"/>
      <c r="AID6" s="43"/>
      <c r="AIE6" s="43"/>
      <c r="AIF6" s="43"/>
      <c r="AIG6" s="43"/>
      <c r="AIH6" s="43"/>
      <c r="AII6" s="43"/>
    </row>
    <row r="7" spans="1:919" s="44" customFormat="1" ht="15" customHeight="1">
      <c r="A7" s="42"/>
      <c r="B7" s="42"/>
      <c r="C7" s="42"/>
      <c r="D7" s="42"/>
      <c r="E7" s="365" t="s">
        <v>2608</v>
      </c>
      <c r="F7" s="365"/>
      <c r="H7" s="102"/>
      <c r="I7" s="106"/>
      <c r="J7" s="2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c r="KC7" s="43"/>
      <c r="KD7" s="43"/>
      <c r="KE7" s="43"/>
      <c r="KF7" s="43"/>
      <c r="KG7" s="43"/>
      <c r="KH7" s="43"/>
      <c r="KI7" s="43"/>
      <c r="KJ7" s="43"/>
      <c r="KK7" s="43"/>
      <c r="KL7" s="43"/>
      <c r="KM7" s="43"/>
      <c r="KN7" s="43"/>
      <c r="KO7" s="43"/>
      <c r="KP7" s="43"/>
      <c r="KQ7" s="43"/>
      <c r="KR7" s="43"/>
      <c r="KS7" s="43"/>
      <c r="KT7" s="43"/>
      <c r="KU7" s="43"/>
      <c r="KV7" s="43"/>
      <c r="KW7" s="43"/>
      <c r="KX7" s="43"/>
      <c r="KY7" s="43"/>
      <c r="KZ7" s="43"/>
      <c r="LA7" s="43"/>
      <c r="LB7" s="43"/>
      <c r="LC7" s="43"/>
      <c r="LD7" s="43"/>
      <c r="LE7" s="43"/>
      <c r="LF7" s="43"/>
      <c r="LG7" s="43"/>
      <c r="LH7" s="43"/>
      <c r="LI7" s="43"/>
      <c r="LJ7" s="43"/>
      <c r="LK7" s="43"/>
      <c r="LL7" s="43"/>
      <c r="LM7" s="43"/>
      <c r="LN7" s="43"/>
      <c r="LO7" s="43"/>
      <c r="LP7" s="43"/>
      <c r="LQ7" s="43"/>
      <c r="LR7" s="43"/>
      <c r="LS7" s="43"/>
      <c r="LT7" s="43"/>
      <c r="LU7" s="43"/>
      <c r="LV7" s="43"/>
      <c r="LW7" s="43"/>
      <c r="LX7" s="43"/>
      <c r="LY7" s="43"/>
      <c r="LZ7" s="43"/>
      <c r="MA7" s="43"/>
      <c r="MB7" s="43"/>
      <c r="MC7" s="43"/>
      <c r="MD7" s="43"/>
      <c r="ME7" s="43"/>
      <c r="MF7" s="43"/>
      <c r="MG7" s="43"/>
      <c r="MH7" s="43"/>
      <c r="MI7" s="43"/>
      <c r="MJ7" s="43"/>
      <c r="MK7" s="43"/>
      <c r="ML7" s="43"/>
      <c r="MM7" s="43"/>
      <c r="MN7" s="43"/>
      <c r="MO7" s="43"/>
      <c r="MP7" s="43"/>
      <c r="MQ7" s="43"/>
      <c r="MR7" s="43"/>
      <c r="MS7" s="43"/>
      <c r="MT7" s="43"/>
      <c r="MU7" s="43"/>
      <c r="MV7" s="43"/>
      <c r="MW7" s="43"/>
      <c r="MX7" s="43"/>
      <c r="MY7" s="43"/>
      <c r="MZ7" s="43"/>
      <c r="NA7" s="43"/>
      <c r="NB7" s="43"/>
      <c r="NC7" s="43"/>
      <c r="ND7" s="43"/>
      <c r="NE7" s="43"/>
      <c r="NF7" s="43"/>
      <c r="NG7" s="43"/>
      <c r="NH7" s="43"/>
      <c r="NI7" s="43"/>
      <c r="NJ7" s="43"/>
      <c r="NK7" s="43"/>
      <c r="NL7" s="43"/>
      <c r="NM7" s="43"/>
      <c r="NN7" s="43"/>
      <c r="NO7" s="43"/>
      <c r="NP7" s="43"/>
      <c r="NQ7" s="4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c r="TI7" s="43"/>
      <c r="TJ7" s="43"/>
      <c r="TK7" s="43"/>
      <c r="TL7" s="43"/>
      <c r="TM7" s="43"/>
      <c r="TN7" s="43"/>
      <c r="TO7" s="43"/>
      <c r="TP7" s="43"/>
      <c r="TQ7" s="43"/>
      <c r="TR7" s="43"/>
      <c r="TS7" s="43"/>
      <c r="TT7" s="43"/>
      <c r="TU7" s="43"/>
      <c r="TV7" s="43"/>
      <c r="TW7" s="43"/>
      <c r="TX7" s="43"/>
      <c r="TY7" s="43"/>
      <c r="TZ7" s="43"/>
      <c r="UA7" s="43"/>
      <c r="UB7" s="43"/>
      <c r="UC7" s="43"/>
      <c r="UD7" s="43"/>
      <c r="UE7" s="43"/>
      <c r="UF7" s="43"/>
      <c r="UG7" s="43"/>
      <c r="UH7" s="43"/>
      <c r="UI7" s="43"/>
      <c r="UJ7" s="43"/>
      <c r="UK7" s="43"/>
      <c r="UL7" s="43"/>
      <c r="UM7" s="43"/>
      <c r="UN7" s="43"/>
      <c r="UO7" s="43"/>
      <c r="UP7" s="43"/>
      <c r="UQ7" s="43"/>
      <c r="UR7" s="43"/>
      <c r="US7" s="43"/>
      <c r="UT7" s="43"/>
      <c r="UU7" s="43"/>
      <c r="UV7" s="43"/>
      <c r="UW7" s="43"/>
      <c r="UX7" s="43"/>
      <c r="UY7" s="43"/>
      <c r="UZ7" s="43"/>
      <c r="VA7" s="43"/>
      <c r="VB7" s="43"/>
      <c r="VC7" s="43"/>
      <c r="VD7" s="43"/>
      <c r="VE7" s="43"/>
      <c r="VF7" s="43"/>
      <c r="VG7" s="43"/>
      <c r="VH7" s="43"/>
      <c r="VI7" s="43"/>
      <c r="VJ7" s="43"/>
      <c r="VK7" s="43"/>
      <c r="VL7" s="43"/>
      <c r="VM7" s="43"/>
      <c r="VN7" s="43"/>
      <c r="VO7" s="43"/>
      <c r="VP7" s="43"/>
      <c r="VQ7" s="43"/>
      <c r="VR7" s="43"/>
      <c r="VS7" s="43"/>
      <c r="VT7" s="43"/>
      <c r="VU7" s="43"/>
      <c r="VV7" s="43"/>
      <c r="VW7" s="43"/>
      <c r="VX7" s="43"/>
      <c r="VY7" s="43"/>
      <c r="VZ7" s="43"/>
      <c r="WA7" s="43"/>
      <c r="WB7" s="43"/>
      <c r="WC7" s="43"/>
      <c r="WD7" s="43"/>
      <c r="WE7" s="43"/>
      <c r="WF7" s="43"/>
      <c r="WG7" s="43"/>
      <c r="WH7" s="43"/>
      <c r="WI7" s="43"/>
      <c r="WJ7" s="43"/>
      <c r="WK7" s="43"/>
      <c r="WL7" s="43"/>
      <c r="WM7" s="43"/>
      <c r="WN7" s="43"/>
      <c r="WO7" s="43"/>
      <c r="WP7" s="43"/>
      <c r="WQ7" s="43"/>
      <c r="WR7" s="43"/>
      <c r="WS7" s="43"/>
      <c r="WT7" s="43"/>
      <c r="WU7" s="43"/>
      <c r="WV7" s="43"/>
      <c r="WW7" s="43"/>
      <c r="WX7" s="43"/>
      <c r="WY7" s="43"/>
      <c r="WZ7" s="43"/>
      <c r="XA7" s="43"/>
      <c r="XB7" s="43"/>
      <c r="XC7" s="43"/>
      <c r="XD7" s="43"/>
      <c r="XE7" s="43"/>
      <c r="XF7" s="43"/>
      <c r="XG7" s="43"/>
      <c r="XH7" s="43"/>
      <c r="XI7" s="43"/>
      <c r="XJ7" s="43"/>
      <c r="XK7" s="43"/>
      <c r="XL7" s="43"/>
      <c r="XM7" s="43"/>
      <c r="XN7" s="43"/>
      <c r="XO7" s="43"/>
      <c r="XP7" s="43"/>
      <c r="XQ7" s="43"/>
      <c r="XR7" s="43"/>
      <c r="XS7" s="43"/>
      <c r="XT7" s="43"/>
      <c r="XU7" s="43"/>
      <c r="XV7" s="43"/>
      <c r="XW7" s="43"/>
      <c r="XX7" s="43"/>
      <c r="XY7" s="43"/>
      <c r="XZ7" s="43"/>
      <c r="YA7" s="43"/>
      <c r="YB7" s="43"/>
      <c r="YC7" s="43"/>
      <c r="YD7" s="43"/>
      <c r="YE7" s="43"/>
      <c r="YF7" s="43"/>
      <c r="YG7" s="43"/>
      <c r="YH7" s="43"/>
      <c r="YI7" s="43"/>
      <c r="YJ7" s="43"/>
      <c r="YK7" s="43"/>
      <c r="YL7" s="43"/>
      <c r="YM7" s="43"/>
      <c r="YN7" s="43"/>
      <c r="YO7" s="43"/>
      <c r="YP7" s="43"/>
      <c r="YQ7" s="43"/>
      <c r="YR7" s="43"/>
      <c r="YS7" s="43"/>
      <c r="YT7" s="43"/>
      <c r="YU7" s="43"/>
      <c r="YV7" s="43"/>
      <c r="YW7" s="43"/>
      <c r="YX7" s="43"/>
      <c r="YY7" s="43"/>
      <c r="YZ7" s="43"/>
      <c r="ZA7" s="43"/>
      <c r="ZB7" s="43"/>
      <c r="ZC7" s="43"/>
      <c r="ZD7" s="43"/>
      <c r="ZE7" s="43"/>
      <c r="ZF7" s="43"/>
      <c r="ZG7" s="43"/>
      <c r="ZH7" s="43"/>
      <c r="ZI7" s="43"/>
      <c r="ZJ7" s="43"/>
      <c r="ZK7" s="43"/>
      <c r="ZL7" s="43"/>
      <c r="ZM7" s="43"/>
      <c r="ZN7" s="43"/>
      <c r="ZO7" s="43"/>
      <c r="ZP7" s="43"/>
      <c r="ZQ7" s="43"/>
      <c r="ZR7" s="43"/>
      <c r="ZS7" s="43"/>
      <c r="ZT7" s="43"/>
      <c r="ZU7" s="43"/>
      <c r="ZV7" s="43"/>
      <c r="ZW7" s="43"/>
      <c r="ZX7" s="43"/>
      <c r="ZY7" s="43"/>
      <c r="ZZ7" s="43"/>
      <c r="AAA7" s="43"/>
      <c r="AAB7" s="43"/>
      <c r="AAC7" s="43"/>
      <c r="AAD7" s="43"/>
      <c r="AAE7" s="43"/>
      <c r="AAF7" s="43"/>
      <c r="AAG7" s="43"/>
      <c r="AAH7" s="43"/>
      <c r="AAI7" s="43"/>
      <c r="AAJ7" s="43"/>
      <c r="AAK7" s="43"/>
      <c r="AAL7" s="43"/>
      <c r="AAM7" s="43"/>
      <c r="AAN7" s="43"/>
      <c r="AAO7" s="43"/>
      <c r="AAP7" s="43"/>
      <c r="AAQ7" s="43"/>
      <c r="AAR7" s="43"/>
      <c r="AAS7" s="43"/>
      <c r="AAT7" s="43"/>
      <c r="AAU7" s="43"/>
      <c r="AAV7" s="43"/>
      <c r="AAW7" s="43"/>
      <c r="AAX7" s="43"/>
      <c r="AAY7" s="43"/>
      <c r="AAZ7" s="43"/>
      <c r="ABA7" s="43"/>
      <c r="ABB7" s="43"/>
      <c r="ABC7" s="43"/>
      <c r="ABD7" s="43"/>
      <c r="ABE7" s="43"/>
      <c r="ABF7" s="43"/>
      <c r="ABG7" s="43"/>
      <c r="ABH7" s="43"/>
      <c r="ABI7" s="43"/>
      <c r="ABJ7" s="43"/>
      <c r="ABK7" s="43"/>
      <c r="ABL7" s="43"/>
      <c r="ABM7" s="43"/>
      <c r="ABN7" s="43"/>
      <c r="ABO7" s="43"/>
      <c r="ABP7" s="43"/>
      <c r="ABQ7" s="43"/>
      <c r="ABR7" s="43"/>
      <c r="ABS7" s="43"/>
      <c r="ABT7" s="43"/>
      <c r="ABU7" s="43"/>
      <c r="ABV7" s="43"/>
      <c r="ABW7" s="43"/>
      <c r="ABX7" s="43"/>
      <c r="ABY7" s="43"/>
      <c r="ABZ7" s="43"/>
      <c r="ACA7" s="43"/>
      <c r="ACB7" s="43"/>
      <c r="ACC7" s="43"/>
      <c r="ACD7" s="43"/>
      <c r="ACE7" s="43"/>
      <c r="ACF7" s="43"/>
      <c r="ACG7" s="43"/>
      <c r="ACH7" s="43"/>
      <c r="ACI7" s="43"/>
      <c r="ACJ7" s="43"/>
      <c r="ACK7" s="43"/>
      <c r="ACL7" s="43"/>
      <c r="ACM7" s="43"/>
      <c r="ACN7" s="43"/>
      <c r="ACO7" s="43"/>
      <c r="ACP7" s="43"/>
      <c r="ACQ7" s="43"/>
      <c r="ACR7" s="43"/>
      <c r="ACS7" s="43"/>
      <c r="ACT7" s="43"/>
      <c r="ACU7" s="43"/>
      <c r="ACV7" s="43"/>
      <c r="ACW7" s="43"/>
      <c r="ACX7" s="43"/>
      <c r="ACY7" s="43"/>
      <c r="ACZ7" s="43"/>
      <c r="ADA7" s="43"/>
      <c r="ADB7" s="43"/>
      <c r="ADC7" s="43"/>
      <c r="ADD7" s="43"/>
      <c r="ADE7" s="43"/>
      <c r="ADF7" s="43"/>
      <c r="ADG7" s="43"/>
      <c r="ADH7" s="43"/>
      <c r="ADI7" s="43"/>
      <c r="ADJ7" s="43"/>
      <c r="ADK7" s="43"/>
      <c r="ADL7" s="43"/>
      <c r="ADM7" s="43"/>
      <c r="ADN7" s="43"/>
      <c r="ADO7" s="43"/>
      <c r="ADP7" s="43"/>
      <c r="ADQ7" s="43"/>
      <c r="ADR7" s="43"/>
      <c r="ADS7" s="43"/>
      <c r="ADT7" s="43"/>
      <c r="ADU7" s="43"/>
      <c r="ADV7" s="43"/>
      <c r="ADW7" s="43"/>
      <c r="ADX7" s="43"/>
      <c r="ADY7" s="43"/>
      <c r="ADZ7" s="43"/>
      <c r="AEA7" s="43"/>
      <c r="AEB7" s="43"/>
      <c r="AEC7" s="43"/>
      <c r="AED7" s="43"/>
      <c r="AEE7" s="43"/>
      <c r="AEF7" s="43"/>
      <c r="AEG7" s="43"/>
      <c r="AEH7" s="43"/>
      <c r="AEI7" s="43"/>
      <c r="AEJ7" s="43"/>
      <c r="AEK7" s="43"/>
      <c r="AEL7" s="43"/>
      <c r="AEM7" s="43"/>
      <c r="AEN7" s="43"/>
      <c r="AEO7" s="43"/>
      <c r="AEP7" s="43"/>
      <c r="AEQ7" s="43"/>
      <c r="AER7" s="43"/>
      <c r="AES7" s="43"/>
      <c r="AET7" s="43"/>
      <c r="AEU7" s="43"/>
      <c r="AEV7" s="43"/>
      <c r="AEW7" s="43"/>
      <c r="AEX7" s="43"/>
      <c r="AEY7" s="43"/>
      <c r="AEZ7" s="43"/>
      <c r="AFA7" s="43"/>
      <c r="AFB7" s="43"/>
      <c r="AFC7" s="43"/>
      <c r="AFD7" s="43"/>
      <c r="AFE7" s="43"/>
      <c r="AFF7" s="43"/>
      <c r="AFG7" s="43"/>
      <c r="AFH7" s="43"/>
      <c r="AFI7" s="43"/>
      <c r="AFJ7" s="43"/>
      <c r="AFK7" s="43"/>
      <c r="AFL7" s="43"/>
      <c r="AFM7" s="43"/>
      <c r="AFN7" s="43"/>
      <c r="AFO7" s="43"/>
      <c r="AFP7" s="43"/>
      <c r="AFQ7" s="43"/>
      <c r="AFR7" s="43"/>
      <c r="AFS7" s="43"/>
      <c r="AFT7" s="43"/>
      <c r="AFU7" s="43"/>
      <c r="AFV7" s="43"/>
      <c r="AFW7" s="43"/>
      <c r="AFX7" s="43"/>
      <c r="AFY7" s="43"/>
      <c r="AFZ7" s="43"/>
      <c r="AGA7" s="43"/>
      <c r="AGB7" s="43"/>
      <c r="AGC7" s="43"/>
      <c r="AGD7" s="43"/>
      <c r="AGE7" s="43"/>
      <c r="AGF7" s="43"/>
      <c r="AGG7" s="43"/>
      <c r="AGH7" s="43"/>
      <c r="AGI7" s="43"/>
      <c r="AGJ7" s="43"/>
      <c r="AGK7" s="43"/>
      <c r="AGL7" s="43"/>
      <c r="AGM7" s="43"/>
      <c r="AGN7" s="43"/>
      <c r="AGO7" s="43"/>
      <c r="AGP7" s="43"/>
      <c r="AGQ7" s="43"/>
      <c r="AGR7" s="43"/>
      <c r="AGS7" s="43"/>
      <c r="AGT7" s="43"/>
      <c r="AGU7" s="43"/>
      <c r="AGV7" s="43"/>
      <c r="AGW7" s="43"/>
      <c r="AGX7" s="43"/>
      <c r="AGY7" s="43"/>
      <c r="AGZ7" s="43"/>
      <c r="AHA7" s="43"/>
      <c r="AHB7" s="43"/>
      <c r="AHC7" s="43"/>
      <c r="AHD7" s="43"/>
      <c r="AHE7" s="43"/>
      <c r="AHF7" s="43"/>
      <c r="AHG7" s="43"/>
      <c r="AHH7" s="43"/>
      <c r="AHI7" s="43"/>
      <c r="AHJ7" s="43"/>
      <c r="AHK7" s="43"/>
      <c r="AHL7" s="43"/>
      <c r="AHM7" s="43"/>
      <c r="AHN7" s="43"/>
      <c r="AHO7" s="43"/>
      <c r="AHP7" s="43"/>
      <c r="AHQ7" s="43"/>
      <c r="AHR7" s="43"/>
      <c r="AHS7" s="43"/>
      <c r="AHT7" s="43"/>
      <c r="AHU7" s="43"/>
      <c r="AHV7" s="43"/>
      <c r="AHW7" s="43"/>
      <c r="AHX7" s="43"/>
      <c r="AHY7" s="43"/>
      <c r="AHZ7" s="43"/>
      <c r="AIA7" s="43"/>
      <c r="AIB7" s="43"/>
      <c r="AIC7" s="43"/>
      <c r="AID7" s="43"/>
      <c r="AIE7" s="43"/>
      <c r="AIF7" s="43"/>
      <c r="AIG7" s="43"/>
      <c r="AIH7" s="43"/>
      <c r="AII7" s="43"/>
    </row>
    <row r="8" spans="1:919" s="44" customFormat="1" ht="15" customHeight="1">
      <c r="A8" s="42"/>
      <c r="B8" s="42"/>
      <c r="C8" s="42"/>
      <c r="D8" s="42"/>
      <c r="E8" s="241" t="s">
        <v>1970</v>
      </c>
      <c r="H8" s="102"/>
      <c r="I8" s="106"/>
      <c r="J8" s="242"/>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row>
    <row r="9" spans="1:919" s="44" customFormat="1" ht="15" customHeight="1">
      <c r="A9" s="42"/>
      <c r="B9" s="42"/>
      <c r="C9" s="42"/>
      <c r="D9" s="42"/>
      <c r="E9" s="365" t="s">
        <v>2609</v>
      </c>
      <c r="F9" s="365"/>
      <c r="G9" s="102"/>
      <c r="H9" s="102"/>
      <c r="I9" s="106"/>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row>
    <row r="10" spans="1:919" s="44" customFormat="1" ht="15" customHeight="1">
      <c r="A10" s="42"/>
      <c r="B10" s="42"/>
      <c r="C10" s="42"/>
      <c r="D10" s="42"/>
      <c r="E10" s="241" t="s">
        <v>2546</v>
      </c>
      <c r="F10" s="110"/>
      <c r="G10" s="102"/>
      <c r="H10" s="102"/>
      <c r="I10" s="106"/>
      <c r="J10" s="107"/>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row>
    <row r="11" spans="1:919" s="44" customFormat="1" ht="15" customHeight="1">
      <c r="A11" s="42"/>
      <c r="B11" s="42"/>
      <c r="C11" s="42"/>
      <c r="D11" s="42"/>
      <c r="E11" s="362"/>
      <c r="F11" s="362"/>
      <c r="G11" s="102"/>
      <c r="H11" s="102"/>
      <c r="I11" s="106"/>
      <c r="J11" s="107"/>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row>
    <row r="12" spans="1:919" ht="13.5" customHeight="1">
      <c r="E12" s="363" t="s">
        <v>1971</v>
      </c>
      <c r="F12" s="363"/>
      <c r="G12" s="363"/>
      <c r="H12" s="363"/>
      <c r="I12" s="363"/>
      <c r="J12" s="363"/>
    </row>
    <row r="13" spans="1:919" ht="13.5" customHeight="1">
      <c r="E13" s="363" t="s">
        <v>1972</v>
      </c>
      <c r="F13" s="363"/>
      <c r="G13" s="363"/>
      <c r="H13" s="363"/>
      <c r="I13" s="363"/>
      <c r="J13" s="363"/>
    </row>
    <row r="14" spans="1:919" ht="15" customHeight="1">
      <c r="E14" s="364" t="s">
        <v>2620</v>
      </c>
      <c r="F14" s="364"/>
      <c r="G14" s="364"/>
      <c r="H14" s="364"/>
      <c r="I14" s="364"/>
      <c r="J14" s="364"/>
    </row>
    <row r="15" spans="1:919">
      <c r="E15" s="47"/>
      <c r="F15" s="48"/>
      <c r="G15" s="48"/>
      <c r="H15" s="48"/>
      <c r="J15" s="142" t="s">
        <v>1973</v>
      </c>
    </row>
    <row r="16" spans="1:919" ht="27.2" customHeight="1">
      <c r="E16" s="177" t="s">
        <v>1974</v>
      </c>
      <c r="F16" s="178" t="s">
        <v>1969</v>
      </c>
      <c r="G16" s="178" t="s">
        <v>1975</v>
      </c>
      <c r="H16" s="179" t="s">
        <v>1976</v>
      </c>
      <c r="I16" s="196" t="s">
        <v>2591</v>
      </c>
      <c r="J16" s="196" t="s">
        <v>2592</v>
      </c>
    </row>
    <row r="17" spans="1:919" s="51" customFormat="1" ht="12.75" customHeight="1">
      <c r="A17" s="49"/>
      <c r="B17" s="49"/>
      <c r="C17" s="49"/>
      <c r="D17" s="49"/>
      <c r="E17" s="180">
        <v>1</v>
      </c>
      <c r="F17" s="181">
        <v>2</v>
      </c>
      <c r="G17" s="181">
        <v>3</v>
      </c>
      <c r="H17" s="182">
        <v>4</v>
      </c>
      <c r="I17" s="182">
        <v>5</v>
      </c>
      <c r="J17" s="182">
        <v>6</v>
      </c>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c r="IM17" s="50"/>
      <c r="IN17" s="50"/>
      <c r="IO17" s="50"/>
      <c r="IP17" s="50"/>
      <c r="IQ17" s="50"/>
      <c r="IR17" s="50"/>
      <c r="IS17" s="50"/>
      <c r="IT17" s="50"/>
      <c r="IU17" s="50"/>
      <c r="IV17" s="50"/>
      <c r="IW17" s="50"/>
      <c r="IX17" s="50"/>
      <c r="IY17" s="50"/>
      <c r="IZ17" s="50"/>
      <c r="JA17" s="50"/>
      <c r="JB17" s="50"/>
      <c r="JC17" s="50"/>
      <c r="JD17" s="50"/>
      <c r="JE17" s="50"/>
      <c r="JF17" s="50"/>
      <c r="JG17" s="50"/>
      <c r="JH17" s="50"/>
      <c r="JI17" s="50"/>
      <c r="JJ17" s="50"/>
      <c r="JK17" s="50"/>
      <c r="JL17" s="50"/>
      <c r="JM17" s="50"/>
      <c r="JN17" s="50"/>
      <c r="JO17" s="50"/>
      <c r="JP17" s="50"/>
      <c r="JQ17" s="50"/>
      <c r="JR17" s="50"/>
      <c r="JS17" s="50"/>
      <c r="JT17" s="50"/>
      <c r="JU17" s="50"/>
      <c r="JV17" s="50"/>
      <c r="JW17" s="50"/>
      <c r="JX17" s="50"/>
      <c r="JY17" s="50"/>
      <c r="JZ17" s="50"/>
      <c r="KA17" s="50"/>
      <c r="KB17" s="50"/>
      <c r="KC17" s="50"/>
      <c r="KD17" s="50"/>
      <c r="KE17" s="50"/>
      <c r="KF17" s="50"/>
      <c r="KG17" s="50"/>
      <c r="KH17" s="50"/>
      <c r="KI17" s="50"/>
      <c r="KJ17" s="50"/>
      <c r="KK17" s="50"/>
      <c r="KL17" s="50"/>
      <c r="KM17" s="50"/>
      <c r="KN17" s="50"/>
      <c r="KO17" s="50"/>
      <c r="KP17" s="50"/>
      <c r="KQ17" s="50"/>
      <c r="KR17" s="50"/>
      <c r="KS17" s="50"/>
      <c r="KT17" s="50"/>
      <c r="KU17" s="50"/>
      <c r="KV17" s="50"/>
      <c r="KW17" s="50"/>
      <c r="KX17" s="50"/>
      <c r="KY17" s="50"/>
      <c r="KZ17" s="50"/>
      <c r="LA17" s="50"/>
      <c r="LB17" s="50"/>
      <c r="LC17" s="50"/>
      <c r="LD17" s="50"/>
      <c r="LE17" s="50"/>
      <c r="LF17" s="50"/>
      <c r="LG17" s="50"/>
      <c r="LH17" s="50"/>
      <c r="LI17" s="50"/>
      <c r="LJ17" s="50"/>
      <c r="LK17" s="50"/>
      <c r="LL17" s="50"/>
      <c r="LM17" s="50"/>
      <c r="LN17" s="50"/>
      <c r="LO17" s="50"/>
      <c r="LP17" s="50"/>
      <c r="LQ17" s="50"/>
      <c r="LR17" s="50"/>
      <c r="LS17" s="50"/>
      <c r="LT17" s="50"/>
      <c r="LU17" s="50"/>
      <c r="LV17" s="50"/>
      <c r="LW17" s="50"/>
      <c r="LX17" s="50"/>
      <c r="LY17" s="50"/>
      <c r="LZ17" s="50"/>
      <c r="MA17" s="50"/>
      <c r="MB17" s="50"/>
      <c r="MC17" s="50"/>
      <c r="MD17" s="50"/>
      <c r="ME17" s="50"/>
      <c r="MF17" s="50"/>
      <c r="MG17" s="50"/>
      <c r="MH17" s="50"/>
      <c r="MI17" s="50"/>
      <c r="MJ17" s="50"/>
      <c r="MK17" s="50"/>
      <c r="ML17" s="50"/>
      <c r="MM17" s="50"/>
      <c r="MN17" s="50"/>
      <c r="MO17" s="50"/>
      <c r="MP17" s="50"/>
      <c r="MQ17" s="50"/>
      <c r="MR17" s="50"/>
      <c r="MS17" s="50"/>
      <c r="MT17" s="50"/>
      <c r="MU17" s="50"/>
      <c r="MV17" s="50"/>
      <c r="MW17" s="50"/>
      <c r="MX17" s="50"/>
      <c r="MY17" s="50"/>
      <c r="MZ17" s="50"/>
      <c r="NA17" s="50"/>
      <c r="NB17" s="50"/>
      <c r="NC17" s="50"/>
      <c r="ND17" s="50"/>
      <c r="NE17" s="50"/>
      <c r="NF17" s="50"/>
      <c r="NG17" s="50"/>
      <c r="NH17" s="50"/>
      <c r="NI17" s="50"/>
      <c r="NJ17" s="50"/>
      <c r="NK17" s="50"/>
      <c r="NL17" s="50"/>
      <c r="NM17" s="50"/>
      <c r="NN17" s="50"/>
      <c r="NO17" s="50"/>
      <c r="NP17" s="50"/>
      <c r="NQ17" s="50"/>
      <c r="NR17" s="50"/>
      <c r="NS17" s="50"/>
      <c r="NT17" s="50"/>
      <c r="NU17" s="50"/>
      <c r="NV17" s="50"/>
      <c r="NW17" s="50"/>
      <c r="NX17" s="50"/>
      <c r="NY17" s="50"/>
      <c r="NZ17" s="50"/>
      <c r="OA17" s="50"/>
      <c r="OB17" s="50"/>
      <c r="OC17" s="50"/>
      <c r="OD17" s="50"/>
      <c r="OE17" s="50"/>
      <c r="OF17" s="50"/>
      <c r="OG17" s="50"/>
      <c r="OH17" s="50"/>
      <c r="OI17" s="50"/>
      <c r="OJ17" s="50"/>
      <c r="OK17" s="50"/>
      <c r="OL17" s="50"/>
      <c r="OM17" s="50"/>
      <c r="ON17" s="50"/>
      <c r="OO17" s="50"/>
      <c r="OP17" s="50"/>
      <c r="OQ17" s="50"/>
      <c r="OR17" s="50"/>
      <c r="OS17" s="50"/>
      <c r="OT17" s="50"/>
      <c r="OU17" s="50"/>
      <c r="OV17" s="50"/>
      <c r="OW17" s="50"/>
      <c r="OX17" s="50"/>
      <c r="OY17" s="50"/>
      <c r="OZ17" s="50"/>
      <c r="PA17" s="50"/>
      <c r="PB17" s="50"/>
      <c r="PC17" s="50"/>
      <c r="PD17" s="50"/>
      <c r="PE17" s="50"/>
      <c r="PF17" s="50"/>
      <c r="PG17" s="50"/>
      <c r="PH17" s="50"/>
      <c r="PI17" s="50"/>
      <c r="PJ17" s="50"/>
      <c r="PK17" s="50"/>
      <c r="PL17" s="50"/>
      <c r="PM17" s="50"/>
      <c r="PN17" s="50"/>
      <c r="PO17" s="50"/>
      <c r="PP17" s="50"/>
      <c r="PQ17" s="50"/>
      <c r="PR17" s="50"/>
      <c r="PS17" s="50"/>
      <c r="PT17" s="50"/>
      <c r="PU17" s="50"/>
      <c r="PV17" s="50"/>
      <c r="PW17" s="50"/>
      <c r="PX17" s="50"/>
      <c r="PY17" s="50"/>
      <c r="PZ17" s="50"/>
      <c r="QA17" s="50"/>
      <c r="QB17" s="50"/>
      <c r="QC17" s="50"/>
      <c r="QD17" s="50"/>
      <c r="QE17" s="50"/>
      <c r="QF17" s="50"/>
      <c r="QG17" s="50"/>
      <c r="QH17" s="50"/>
      <c r="QI17" s="50"/>
      <c r="QJ17" s="50"/>
      <c r="QK17" s="50"/>
      <c r="QL17" s="50"/>
      <c r="QM17" s="50"/>
      <c r="QN17" s="50"/>
      <c r="QO17" s="50"/>
      <c r="QP17" s="50"/>
      <c r="QQ17" s="50"/>
      <c r="QR17" s="50"/>
      <c r="QS17" s="50"/>
      <c r="QT17" s="50"/>
      <c r="QU17" s="50"/>
      <c r="QV17" s="50"/>
      <c r="QW17" s="50"/>
      <c r="QX17" s="50"/>
      <c r="QY17" s="50"/>
      <c r="QZ17" s="50"/>
      <c r="RA17" s="50"/>
      <c r="RB17" s="50"/>
      <c r="RC17" s="50"/>
      <c r="RD17" s="50"/>
      <c r="RE17" s="50"/>
      <c r="RF17" s="50"/>
      <c r="RG17" s="50"/>
      <c r="RH17" s="50"/>
      <c r="RI17" s="50"/>
      <c r="RJ17" s="50"/>
      <c r="RK17" s="50"/>
      <c r="RL17" s="50"/>
      <c r="RM17" s="50"/>
      <c r="RN17" s="50"/>
      <c r="RO17" s="50"/>
      <c r="RP17" s="50"/>
      <c r="RQ17" s="50"/>
      <c r="RR17" s="50"/>
      <c r="RS17" s="50"/>
      <c r="RT17" s="50"/>
      <c r="RU17" s="50"/>
      <c r="RV17" s="50"/>
      <c r="RW17" s="50"/>
      <c r="RX17" s="50"/>
      <c r="RY17" s="50"/>
      <c r="RZ17" s="50"/>
      <c r="SA17" s="50"/>
      <c r="SB17" s="50"/>
      <c r="SC17" s="50"/>
      <c r="SD17" s="50"/>
      <c r="SE17" s="50"/>
      <c r="SF17" s="50"/>
      <c r="SG17" s="50"/>
      <c r="SH17" s="50"/>
      <c r="SI17" s="50"/>
      <c r="SJ17" s="50"/>
      <c r="SK17" s="50"/>
      <c r="SL17" s="50"/>
      <c r="SM17" s="50"/>
      <c r="SN17" s="50"/>
      <c r="SO17" s="50"/>
      <c r="SP17" s="50"/>
      <c r="SQ17" s="50"/>
      <c r="SR17" s="50"/>
      <c r="SS17" s="50"/>
      <c r="ST17" s="50"/>
      <c r="SU17" s="50"/>
      <c r="SV17" s="50"/>
      <c r="SW17" s="50"/>
      <c r="SX17" s="50"/>
      <c r="SY17" s="50"/>
      <c r="SZ17" s="50"/>
      <c r="TA17" s="50"/>
      <c r="TB17" s="50"/>
      <c r="TC17" s="50"/>
      <c r="TD17" s="50"/>
      <c r="TE17" s="50"/>
      <c r="TF17" s="50"/>
      <c r="TG17" s="50"/>
      <c r="TH17" s="50"/>
      <c r="TI17" s="50"/>
      <c r="TJ17" s="50"/>
      <c r="TK17" s="50"/>
      <c r="TL17" s="50"/>
      <c r="TM17" s="50"/>
      <c r="TN17" s="50"/>
      <c r="TO17" s="50"/>
      <c r="TP17" s="50"/>
      <c r="TQ17" s="50"/>
      <c r="TR17" s="50"/>
      <c r="TS17" s="50"/>
      <c r="TT17" s="50"/>
      <c r="TU17" s="50"/>
      <c r="TV17" s="50"/>
      <c r="TW17" s="50"/>
      <c r="TX17" s="50"/>
      <c r="TY17" s="50"/>
      <c r="TZ17" s="50"/>
      <c r="UA17" s="50"/>
      <c r="UB17" s="50"/>
      <c r="UC17" s="50"/>
      <c r="UD17" s="50"/>
      <c r="UE17" s="50"/>
      <c r="UF17" s="50"/>
      <c r="UG17" s="50"/>
      <c r="UH17" s="50"/>
      <c r="UI17" s="50"/>
      <c r="UJ17" s="50"/>
      <c r="UK17" s="50"/>
      <c r="UL17" s="50"/>
      <c r="UM17" s="50"/>
      <c r="UN17" s="50"/>
      <c r="UO17" s="50"/>
      <c r="UP17" s="50"/>
      <c r="UQ17" s="50"/>
      <c r="UR17" s="50"/>
      <c r="US17" s="50"/>
      <c r="UT17" s="50"/>
      <c r="UU17" s="50"/>
      <c r="UV17" s="50"/>
      <c r="UW17" s="50"/>
      <c r="UX17" s="50"/>
      <c r="UY17" s="50"/>
      <c r="UZ17" s="50"/>
      <c r="VA17" s="50"/>
      <c r="VB17" s="50"/>
      <c r="VC17" s="50"/>
      <c r="VD17" s="50"/>
      <c r="VE17" s="50"/>
      <c r="VF17" s="50"/>
      <c r="VG17" s="50"/>
      <c r="VH17" s="50"/>
      <c r="VI17" s="50"/>
      <c r="VJ17" s="50"/>
      <c r="VK17" s="50"/>
      <c r="VL17" s="50"/>
      <c r="VM17" s="50"/>
      <c r="VN17" s="50"/>
      <c r="VO17" s="50"/>
      <c r="VP17" s="50"/>
      <c r="VQ17" s="50"/>
      <c r="VR17" s="50"/>
      <c r="VS17" s="50"/>
      <c r="VT17" s="50"/>
      <c r="VU17" s="50"/>
      <c r="VV17" s="50"/>
      <c r="VW17" s="50"/>
      <c r="VX17" s="50"/>
      <c r="VY17" s="50"/>
      <c r="VZ17" s="50"/>
      <c r="WA17" s="50"/>
      <c r="WB17" s="50"/>
      <c r="WC17" s="50"/>
      <c r="WD17" s="50"/>
      <c r="WE17" s="50"/>
      <c r="WF17" s="50"/>
      <c r="WG17" s="50"/>
      <c r="WH17" s="50"/>
      <c r="WI17" s="50"/>
      <c r="WJ17" s="50"/>
      <c r="WK17" s="50"/>
      <c r="WL17" s="50"/>
      <c r="WM17" s="50"/>
      <c r="WN17" s="50"/>
      <c r="WO17" s="50"/>
      <c r="WP17" s="50"/>
      <c r="WQ17" s="50"/>
      <c r="WR17" s="50"/>
      <c r="WS17" s="50"/>
      <c r="WT17" s="50"/>
      <c r="WU17" s="50"/>
      <c r="WV17" s="50"/>
      <c r="WW17" s="50"/>
      <c r="WX17" s="50"/>
      <c r="WY17" s="50"/>
      <c r="WZ17" s="50"/>
      <c r="XA17" s="50"/>
      <c r="XB17" s="50"/>
      <c r="XC17" s="50"/>
      <c r="XD17" s="50"/>
      <c r="XE17" s="50"/>
      <c r="XF17" s="50"/>
      <c r="XG17" s="50"/>
      <c r="XH17" s="50"/>
      <c r="XI17" s="50"/>
      <c r="XJ17" s="50"/>
      <c r="XK17" s="50"/>
      <c r="XL17" s="50"/>
      <c r="XM17" s="50"/>
      <c r="XN17" s="50"/>
      <c r="XO17" s="50"/>
      <c r="XP17" s="50"/>
      <c r="XQ17" s="50"/>
      <c r="XR17" s="50"/>
      <c r="XS17" s="50"/>
      <c r="XT17" s="50"/>
      <c r="XU17" s="50"/>
      <c r="XV17" s="50"/>
      <c r="XW17" s="50"/>
      <c r="XX17" s="50"/>
      <c r="XY17" s="50"/>
      <c r="XZ17" s="50"/>
      <c r="YA17" s="50"/>
      <c r="YB17" s="50"/>
      <c r="YC17" s="50"/>
      <c r="YD17" s="50"/>
      <c r="YE17" s="50"/>
      <c r="YF17" s="50"/>
      <c r="YG17" s="50"/>
      <c r="YH17" s="50"/>
      <c r="YI17" s="50"/>
      <c r="YJ17" s="50"/>
      <c r="YK17" s="50"/>
      <c r="YL17" s="50"/>
      <c r="YM17" s="50"/>
      <c r="YN17" s="50"/>
      <c r="YO17" s="50"/>
      <c r="YP17" s="50"/>
      <c r="YQ17" s="50"/>
      <c r="YR17" s="50"/>
      <c r="YS17" s="50"/>
      <c r="YT17" s="50"/>
      <c r="YU17" s="50"/>
      <c r="YV17" s="50"/>
      <c r="YW17" s="50"/>
      <c r="YX17" s="50"/>
      <c r="YY17" s="50"/>
      <c r="YZ17" s="50"/>
      <c r="ZA17" s="50"/>
      <c r="ZB17" s="50"/>
      <c r="ZC17" s="50"/>
      <c r="ZD17" s="50"/>
      <c r="ZE17" s="50"/>
      <c r="ZF17" s="50"/>
      <c r="ZG17" s="50"/>
      <c r="ZH17" s="50"/>
      <c r="ZI17" s="50"/>
      <c r="ZJ17" s="50"/>
      <c r="ZK17" s="50"/>
      <c r="ZL17" s="50"/>
      <c r="ZM17" s="50"/>
      <c r="ZN17" s="50"/>
      <c r="ZO17" s="50"/>
      <c r="ZP17" s="50"/>
      <c r="ZQ17" s="50"/>
      <c r="ZR17" s="50"/>
      <c r="ZS17" s="50"/>
      <c r="ZT17" s="50"/>
      <c r="ZU17" s="50"/>
      <c r="ZV17" s="50"/>
      <c r="ZW17" s="50"/>
      <c r="ZX17" s="50"/>
      <c r="ZY17" s="50"/>
      <c r="ZZ17" s="50"/>
      <c r="AAA17" s="50"/>
      <c r="AAB17" s="50"/>
      <c r="AAC17" s="50"/>
      <c r="AAD17" s="50"/>
      <c r="AAE17" s="50"/>
      <c r="AAF17" s="50"/>
      <c r="AAG17" s="50"/>
      <c r="AAH17" s="50"/>
      <c r="AAI17" s="50"/>
      <c r="AAJ17" s="50"/>
      <c r="AAK17" s="50"/>
      <c r="AAL17" s="50"/>
      <c r="AAM17" s="50"/>
      <c r="AAN17" s="50"/>
      <c r="AAO17" s="50"/>
      <c r="AAP17" s="50"/>
      <c r="AAQ17" s="50"/>
      <c r="AAR17" s="50"/>
      <c r="AAS17" s="50"/>
      <c r="AAT17" s="50"/>
      <c r="AAU17" s="50"/>
      <c r="AAV17" s="50"/>
      <c r="AAW17" s="50"/>
      <c r="AAX17" s="50"/>
      <c r="AAY17" s="50"/>
      <c r="AAZ17" s="50"/>
      <c r="ABA17" s="50"/>
      <c r="ABB17" s="50"/>
      <c r="ABC17" s="50"/>
      <c r="ABD17" s="50"/>
      <c r="ABE17" s="50"/>
      <c r="ABF17" s="50"/>
      <c r="ABG17" s="50"/>
      <c r="ABH17" s="50"/>
      <c r="ABI17" s="50"/>
      <c r="ABJ17" s="50"/>
      <c r="ABK17" s="50"/>
      <c r="ABL17" s="50"/>
      <c r="ABM17" s="50"/>
      <c r="ABN17" s="50"/>
      <c r="ABO17" s="50"/>
      <c r="ABP17" s="50"/>
      <c r="ABQ17" s="50"/>
      <c r="ABR17" s="50"/>
      <c r="ABS17" s="50"/>
      <c r="ABT17" s="50"/>
      <c r="ABU17" s="50"/>
      <c r="ABV17" s="50"/>
      <c r="ABW17" s="50"/>
      <c r="ABX17" s="50"/>
      <c r="ABY17" s="50"/>
      <c r="ABZ17" s="50"/>
      <c r="ACA17" s="50"/>
      <c r="ACB17" s="50"/>
      <c r="ACC17" s="50"/>
      <c r="ACD17" s="50"/>
      <c r="ACE17" s="50"/>
      <c r="ACF17" s="50"/>
      <c r="ACG17" s="50"/>
      <c r="ACH17" s="50"/>
      <c r="ACI17" s="50"/>
      <c r="ACJ17" s="50"/>
      <c r="ACK17" s="50"/>
      <c r="ACL17" s="50"/>
      <c r="ACM17" s="50"/>
      <c r="ACN17" s="50"/>
      <c r="ACO17" s="50"/>
      <c r="ACP17" s="50"/>
      <c r="ACQ17" s="50"/>
      <c r="ACR17" s="50"/>
      <c r="ACS17" s="50"/>
      <c r="ACT17" s="50"/>
      <c r="ACU17" s="50"/>
      <c r="ACV17" s="50"/>
      <c r="ACW17" s="50"/>
      <c r="ACX17" s="50"/>
      <c r="ACY17" s="50"/>
      <c r="ACZ17" s="50"/>
      <c r="ADA17" s="50"/>
      <c r="ADB17" s="50"/>
      <c r="ADC17" s="50"/>
      <c r="ADD17" s="50"/>
      <c r="ADE17" s="50"/>
      <c r="ADF17" s="50"/>
      <c r="ADG17" s="50"/>
      <c r="ADH17" s="50"/>
      <c r="ADI17" s="50"/>
      <c r="ADJ17" s="50"/>
      <c r="ADK17" s="50"/>
      <c r="ADL17" s="50"/>
      <c r="ADM17" s="50"/>
      <c r="ADN17" s="50"/>
      <c r="ADO17" s="50"/>
      <c r="ADP17" s="50"/>
      <c r="ADQ17" s="50"/>
      <c r="ADR17" s="50"/>
      <c r="ADS17" s="50"/>
      <c r="ADT17" s="50"/>
      <c r="ADU17" s="50"/>
      <c r="ADV17" s="50"/>
      <c r="ADW17" s="50"/>
      <c r="ADX17" s="50"/>
      <c r="ADY17" s="50"/>
      <c r="ADZ17" s="50"/>
      <c r="AEA17" s="50"/>
      <c r="AEB17" s="50"/>
      <c r="AEC17" s="50"/>
      <c r="AED17" s="50"/>
      <c r="AEE17" s="50"/>
      <c r="AEF17" s="50"/>
      <c r="AEG17" s="50"/>
      <c r="AEH17" s="50"/>
      <c r="AEI17" s="50"/>
      <c r="AEJ17" s="50"/>
      <c r="AEK17" s="50"/>
      <c r="AEL17" s="50"/>
      <c r="AEM17" s="50"/>
      <c r="AEN17" s="50"/>
      <c r="AEO17" s="50"/>
      <c r="AEP17" s="50"/>
      <c r="AEQ17" s="50"/>
      <c r="AER17" s="50"/>
      <c r="AES17" s="50"/>
      <c r="AET17" s="50"/>
      <c r="AEU17" s="50"/>
      <c r="AEV17" s="50"/>
      <c r="AEW17" s="50"/>
      <c r="AEX17" s="50"/>
      <c r="AEY17" s="50"/>
      <c r="AEZ17" s="50"/>
      <c r="AFA17" s="50"/>
      <c r="AFB17" s="50"/>
      <c r="AFC17" s="50"/>
      <c r="AFD17" s="50"/>
      <c r="AFE17" s="50"/>
      <c r="AFF17" s="50"/>
      <c r="AFG17" s="50"/>
      <c r="AFH17" s="50"/>
      <c r="AFI17" s="50"/>
      <c r="AFJ17" s="50"/>
      <c r="AFK17" s="50"/>
      <c r="AFL17" s="50"/>
      <c r="AFM17" s="50"/>
      <c r="AFN17" s="50"/>
      <c r="AFO17" s="50"/>
      <c r="AFP17" s="50"/>
      <c r="AFQ17" s="50"/>
      <c r="AFR17" s="50"/>
      <c r="AFS17" s="50"/>
      <c r="AFT17" s="50"/>
      <c r="AFU17" s="50"/>
      <c r="AFV17" s="50"/>
      <c r="AFW17" s="50"/>
      <c r="AFX17" s="50"/>
      <c r="AFY17" s="50"/>
      <c r="AFZ17" s="50"/>
      <c r="AGA17" s="50"/>
      <c r="AGB17" s="50"/>
      <c r="AGC17" s="50"/>
      <c r="AGD17" s="50"/>
      <c r="AGE17" s="50"/>
      <c r="AGF17" s="50"/>
      <c r="AGG17" s="50"/>
      <c r="AGH17" s="50"/>
      <c r="AGI17" s="50"/>
      <c r="AGJ17" s="50"/>
      <c r="AGK17" s="50"/>
      <c r="AGL17" s="50"/>
      <c r="AGM17" s="50"/>
      <c r="AGN17" s="50"/>
      <c r="AGO17" s="50"/>
      <c r="AGP17" s="50"/>
      <c r="AGQ17" s="50"/>
      <c r="AGR17" s="50"/>
      <c r="AGS17" s="50"/>
      <c r="AGT17" s="50"/>
      <c r="AGU17" s="50"/>
      <c r="AGV17" s="50"/>
      <c r="AGW17" s="50"/>
      <c r="AGX17" s="50"/>
      <c r="AGY17" s="50"/>
      <c r="AGZ17" s="50"/>
      <c r="AHA17" s="50"/>
      <c r="AHB17" s="50"/>
      <c r="AHC17" s="50"/>
      <c r="AHD17" s="50"/>
      <c r="AHE17" s="50"/>
      <c r="AHF17" s="50"/>
      <c r="AHG17" s="50"/>
      <c r="AHH17" s="50"/>
      <c r="AHI17" s="50"/>
      <c r="AHJ17" s="50"/>
      <c r="AHK17" s="50"/>
      <c r="AHL17" s="50"/>
      <c r="AHM17" s="50"/>
      <c r="AHN17" s="50"/>
      <c r="AHO17" s="50"/>
      <c r="AHP17" s="50"/>
      <c r="AHQ17" s="50"/>
      <c r="AHR17" s="50"/>
      <c r="AHS17" s="50"/>
      <c r="AHT17" s="50"/>
      <c r="AHU17" s="50"/>
      <c r="AHV17" s="50"/>
      <c r="AHW17" s="50"/>
      <c r="AHX17" s="50"/>
      <c r="AHY17" s="50"/>
      <c r="AHZ17" s="50"/>
      <c r="AIA17" s="50"/>
      <c r="AIB17" s="50"/>
      <c r="AIC17" s="50"/>
      <c r="AID17" s="50"/>
      <c r="AIE17" s="50"/>
      <c r="AIF17" s="50"/>
      <c r="AIG17" s="50"/>
      <c r="AIH17" s="50"/>
      <c r="AII17" s="50"/>
    </row>
    <row r="18" spans="1:919" ht="12.75" customHeight="1">
      <c r="E18" s="183"/>
      <c r="F18" s="184" t="s">
        <v>1977</v>
      </c>
      <c r="G18" s="184"/>
      <c r="H18" s="185"/>
      <c r="I18" s="111"/>
      <c r="J18" s="111"/>
    </row>
    <row r="19" spans="1:919" ht="12.75" customHeight="1">
      <c r="A19" s="45">
        <v>0.02</v>
      </c>
      <c r="B19" s="45">
        <v>1.26</v>
      </c>
      <c r="C19" s="45">
        <f>IF(LEN(I19)=0,"",1+ABS((I19*A19)/LEN(I19))+A19)</f>
        <v>5178734.845999999</v>
      </c>
      <c r="D19" s="45">
        <f>IF(LEN(J19)=0,"",1+ABS((J19*B19)/LEN(J19))+B19)</f>
        <v>322764956.884</v>
      </c>
      <c r="E19" s="186" t="s">
        <v>1978</v>
      </c>
      <c r="F19" s="187" t="s">
        <v>1979</v>
      </c>
      <c r="G19" s="184"/>
      <c r="H19" s="179" t="s">
        <v>35</v>
      </c>
      <c r="I19" s="194">
        <f>IFERROR(IF(AND(I20,I27,I32,I33,I43,I44,I45,I46,I47,I48,I51,I56,I57)="","",SUM(I20,I27,I32,I33,I43,I44,I45,I46,I47,I48,I51,I56,I57)),"")</f>
        <v>2589366913</v>
      </c>
      <c r="J19" s="194">
        <f>IFERROR(IF(AND(J20,J27,J32,J33,J43,J44,J45,J46,J47,J48,J51,J56,J57)="","",SUM(J20,J27,J32,J33,J43,J44,J45,J46,J47,J48,J51,J56,J57)),"")</f>
        <v>2561626624</v>
      </c>
    </row>
    <row r="20" spans="1:919" ht="12.75" customHeight="1">
      <c r="A20" s="45">
        <v>0.03</v>
      </c>
      <c r="B20" s="45">
        <v>1.27</v>
      </c>
      <c r="C20" s="45">
        <f t="shared" ref="C20:D35" si="0">IF(LEN(I20)=0,"",1+ABS((I20*A20)/LEN(I20))+A20)</f>
        <v>6444410.0889999997</v>
      </c>
      <c r="D20" s="45">
        <f t="shared" si="0"/>
        <v>271604541.22899997</v>
      </c>
      <c r="E20" s="183" t="s">
        <v>1980</v>
      </c>
      <c r="F20" s="188" t="s">
        <v>1981</v>
      </c>
      <c r="G20" s="188"/>
      <c r="H20" s="185" t="s">
        <v>1982</v>
      </c>
      <c r="I20" s="111">
        <f t="array" ref="I20">IF(AND(ISBLANK(I21:I26)),"",SUM(I21:I26))</f>
        <v>2148136353</v>
      </c>
      <c r="J20" s="111">
        <f t="array" ref="J20">IF(AND(ISBLANK(J21:J26)),"",SUM(J21:J26))</f>
        <v>2138618417</v>
      </c>
    </row>
    <row r="21" spans="1:919" ht="12.75" customHeight="1">
      <c r="A21" s="45">
        <v>0.04</v>
      </c>
      <c r="B21" s="45">
        <v>1.28</v>
      </c>
      <c r="C21" s="45">
        <f t="shared" si="0"/>
        <v>429133.97</v>
      </c>
      <c r="D21" s="45">
        <f t="shared" si="0"/>
        <v>13718464.199999999</v>
      </c>
      <c r="E21" s="183" t="s">
        <v>1983</v>
      </c>
      <c r="F21" s="189" t="s">
        <v>1984</v>
      </c>
      <c r="G21" s="188"/>
      <c r="H21" s="185" t="s">
        <v>57</v>
      </c>
      <c r="I21" s="112">
        <v>85826586</v>
      </c>
      <c r="J21" s="112">
        <v>85740387</v>
      </c>
    </row>
    <row r="22" spans="1:919" ht="12.75" customHeight="1">
      <c r="A22" s="45">
        <v>0.05</v>
      </c>
      <c r="B22" s="45">
        <v>1.29</v>
      </c>
      <c r="C22" s="45">
        <f t="shared" si="0"/>
        <v>5881085.8250000002</v>
      </c>
      <c r="D22" s="45">
        <f t="shared" si="0"/>
        <v>153972265.405</v>
      </c>
      <c r="E22" s="183" t="s">
        <v>1985</v>
      </c>
      <c r="F22" s="189" t="s">
        <v>1986</v>
      </c>
      <c r="G22" s="188"/>
      <c r="H22" s="185" t="s">
        <v>1987</v>
      </c>
      <c r="I22" s="112">
        <v>1176216955</v>
      </c>
      <c r="J22" s="112">
        <v>1193583435</v>
      </c>
    </row>
    <row r="23" spans="1:919" ht="12.75" customHeight="1">
      <c r="A23" s="45">
        <v>0.06</v>
      </c>
      <c r="B23" s="45">
        <v>1.3</v>
      </c>
      <c r="C23" s="45">
        <f t="shared" si="0"/>
        <v>4054757.6999999997</v>
      </c>
      <c r="D23" s="45">
        <f t="shared" si="0"/>
        <v>87200707.522222221</v>
      </c>
      <c r="E23" s="183" t="s">
        <v>1988</v>
      </c>
      <c r="F23" s="189" t="s">
        <v>1989</v>
      </c>
      <c r="G23" s="188"/>
      <c r="H23" s="185" t="s">
        <v>1990</v>
      </c>
      <c r="I23" s="112">
        <v>608213496</v>
      </c>
      <c r="J23" s="112">
        <v>603697190</v>
      </c>
    </row>
    <row r="24" spans="1:919" ht="12.75" customHeight="1">
      <c r="A24" s="45">
        <v>7.0000000000000007E-2</v>
      </c>
      <c r="B24" s="45">
        <v>1.31</v>
      </c>
      <c r="C24" s="45">
        <f t="shared" si="0"/>
        <v>89827.99000000002</v>
      </c>
      <c r="D24" s="45">
        <f t="shared" si="0"/>
        <v>1570621.57</v>
      </c>
      <c r="E24" s="183" t="s">
        <v>1991</v>
      </c>
      <c r="F24" s="189" t="s">
        <v>1992</v>
      </c>
      <c r="G24" s="188"/>
      <c r="H24" s="185" t="s">
        <v>1993</v>
      </c>
      <c r="I24" s="112">
        <v>8982692</v>
      </c>
      <c r="J24" s="112">
        <v>8392622</v>
      </c>
    </row>
    <row r="25" spans="1:919" ht="12.75" customHeight="1">
      <c r="A25" s="45">
        <v>0.08</v>
      </c>
      <c r="B25" s="45">
        <v>1.32</v>
      </c>
      <c r="C25" s="45">
        <f t="shared" si="0"/>
        <v>29530.520000000004</v>
      </c>
      <c r="D25" s="45">
        <f t="shared" si="0"/>
        <v>221581.29142857145</v>
      </c>
      <c r="E25" s="183" t="s">
        <v>1994</v>
      </c>
      <c r="F25" s="189" t="s">
        <v>1995</v>
      </c>
      <c r="G25" s="188"/>
      <c r="H25" s="185" t="s">
        <v>1996</v>
      </c>
      <c r="I25" s="112">
        <v>2583826</v>
      </c>
      <c r="J25" s="112">
        <v>1175040</v>
      </c>
    </row>
    <row r="26" spans="1:919" ht="12.75" customHeight="1">
      <c r="A26" s="45">
        <v>0.09</v>
      </c>
      <c r="B26" s="45">
        <v>1.33</v>
      </c>
      <c r="C26" s="45">
        <f t="shared" si="0"/>
        <v>2663129.0699999998</v>
      </c>
      <c r="D26" s="45">
        <f t="shared" si="0"/>
        <v>36357731.017777778</v>
      </c>
      <c r="E26" s="183" t="s">
        <v>1997</v>
      </c>
      <c r="F26" s="189" t="s">
        <v>1998</v>
      </c>
      <c r="G26" s="188"/>
      <c r="H26" s="185" t="s">
        <v>76</v>
      </c>
      <c r="I26" s="112">
        <v>266312798</v>
      </c>
      <c r="J26" s="112">
        <v>246029743</v>
      </c>
    </row>
    <row r="27" spans="1:919" ht="12.75" customHeight="1">
      <c r="A27" s="45">
        <v>0.1</v>
      </c>
      <c r="B27" s="45">
        <v>1.34</v>
      </c>
      <c r="C27" s="45">
        <f t="shared" si="0"/>
        <v>6990.4833333333345</v>
      </c>
      <c r="D27" s="45">
        <f t="shared" si="0"/>
        <v>140830.98000000001</v>
      </c>
      <c r="E27" s="183" t="s">
        <v>1999</v>
      </c>
      <c r="F27" s="188" t="s">
        <v>2000</v>
      </c>
      <c r="G27" s="184"/>
      <c r="H27" s="185" t="s">
        <v>2001</v>
      </c>
      <c r="I27" s="111">
        <f t="array" ref="I27">IF(AND(ISBLANK(I28:I31)),"",SUM(I28:I31))</f>
        <v>419363</v>
      </c>
      <c r="J27" s="111">
        <f t="array" ref="J27">IF(AND(ISBLANK(J28:J31)),"",SUM(J28:J31))</f>
        <v>630576</v>
      </c>
    </row>
    <row r="28" spans="1:919" ht="12.75" customHeight="1">
      <c r="A28" s="45">
        <v>0.11</v>
      </c>
      <c r="B28" s="45">
        <v>1.35</v>
      </c>
      <c r="C28" s="45" t="str">
        <f t="shared" si="0"/>
        <v/>
      </c>
      <c r="D28" s="45" t="str">
        <f t="shared" si="0"/>
        <v/>
      </c>
      <c r="E28" s="183" t="s">
        <v>2002</v>
      </c>
      <c r="F28" s="189" t="s">
        <v>1984</v>
      </c>
      <c r="G28" s="188"/>
      <c r="H28" s="185" t="s">
        <v>2003</v>
      </c>
      <c r="I28" s="112"/>
      <c r="J28" s="112"/>
    </row>
    <row r="29" spans="1:919" ht="12.75" customHeight="1">
      <c r="A29" s="45">
        <v>0.12</v>
      </c>
      <c r="B29" s="45">
        <v>1.36</v>
      </c>
      <c r="C29" s="45" t="str">
        <f t="shared" si="0"/>
        <v/>
      </c>
      <c r="D29" s="45" t="str">
        <f t="shared" si="0"/>
        <v/>
      </c>
      <c r="E29" s="183" t="s">
        <v>2004</v>
      </c>
      <c r="F29" s="189" t="s">
        <v>1986</v>
      </c>
      <c r="G29" s="188"/>
      <c r="H29" s="185" t="s">
        <v>95</v>
      </c>
      <c r="I29" s="112"/>
      <c r="J29" s="112"/>
    </row>
    <row r="30" spans="1:919" ht="12.75" customHeight="1">
      <c r="A30" s="45">
        <v>0.13</v>
      </c>
      <c r="B30" s="45">
        <v>1.37</v>
      </c>
      <c r="C30" s="45">
        <f t="shared" si="0"/>
        <v>9087.3283333333329</v>
      </c>
      <c r="D30" s="45">
        <f t="shared" si="0"/>
        <v>143983.89000000001</v>
      </c>
      <c r="E30" s="183" t="s">
        <v>2005</v>
      </c>
      <c r="F30" s="189" t="s">
        <v>2006</v>
      </c>
      <c r="G30" s="188"/>
      <c r="H30" s="185" t="s">
        <v>274</v>
      </c>
      <c r="I30" s="112">
        <v>419363</v>
      </c>
      <c r="J30" s="112">
        <v>630576</v>
      </c>
    </row>
    <row r="31" spans="1:919" ht="12.75" customHeight="1">
      <c r="A31" s="45">
        <v>0.14000000000000001</v>
      </c>
      <c r="B31" s="45">
        <v>1.38</v>
      </c>
      <c r="C31" s="45" t="str">
        <f t="shared" si="0"/>
        <v/>
      </c>
      <c r="D31" s="45" t="str">
        <f t="shared" si="0"/>
        <v/>
      </c>
      <c r="E31" s="183" t="s">
        <v>2007</v>
      </c>
      <c r="F31" s="189" t="s">
        <v>2008</v>
      </c>
      <c r="G31" s="188"/>
      <c r="H31" s="185" t="s">
        <v>110</v>
      </c>
      <c r="I31" s="112"/>
      <c r="J31" s="112"/>
    </row>
    <row r="32" spans="1:919" ht="12.75" customHeight="1">
      <c r="A32" s="45">
        <v>0.15</v>
      </c>
      <c r="B32" s="45">
        <v>1.39</v>
      </c>
      <c r="C32" s="45" t="str">
        <f t="shared" si="0"/>
        <v/>
      </c>
      <c r="D32" s="45" t="str">
        <f t="shared" si="0"/>
        <v/>
      </c>
      <c r="E32" s="183" t="s">
        <v>2009</v>
      </c>
      <c r="F32" s="188" t="s">
        <v>2010</v>
      </c>
      <c r="G32" s="188"/>
      <c r="H32" s="185" t="s">
        <v>2011</v>
      </c>
      <c r="I32" s="112"/>
      <c r="J32" s="112"/>
    </row>
    <row r="33" spans="1:919" ht="12.75" customHeight="1">
      <c r="A33" s="45">
        <v>0.16</v>
      </c>
      <c r="B33" s="45">
        <v>1.4</v>
      </c>
      <c r="C33" s="45">
        <f t="shared" si="0"/>
        <v>189137.9142857143</v>
      </c>
      <c r="D33" s="45">
        <f t="shared" si="0"/>
        <v>1804261.2</v>
      </c>
      <c r="E33" s="183" t="s">
        <v>2012</v>
      </c>
      <c r="F33" s="188" t="s">
        <v>2013</v>
      </c>
      <c r="G33" s="188"/>
      <c r="H33" s="185" t="s">
        <v>2014</v>
      </c>
      <c r="I33" s="111">
        <f t="array" ref="I33">IF(AND(ISBLANK(I34:I37)),"",SUM(I34:I37))</f>
        <v>8274733</v>
      </c>
      <c r="J33" s="111">
        <f t="array" ref="J33">IF(AND(ISBLANK(J34:J37)),"",SUM(J34:J37))</f>
        <v>9021294</v>
      </c>
    </row>
    <row r="34" spans="1:919" ht="12.75" customHeight="1">
      <c r="A34" s="45">
        <v>0.17</v>
      </c>
      <c r="B34" s="45">
        <v>1.41</v>
      </c>
      <c r="C34" s="45" t="str">
        <f t="shared" si="0"/>
        <v/>
      </c>
      <c r="D34" s="45" t="str">
        <f t="shared" si="0"/>
        <v/>
      </c>
      <c r="E34" s="183" t="s">
        <v>2015</v>
      </c>
      <c r="F34" s="189" t="s">
        <v>2016</v>
      </c>
      <c r="G34" s="188"/>
      <c r="H34" s="185" t="s">
        <v>125</v>
      </c>
      <c r="I34" s="112"/>
      <c r="J34" s="112"/>
    </row>
    <row r="35" spans="1:919" ht="12.75" customHeight="1">
      <c r="A35" s="45">
        <v>0.18</v>
      </c>
      <c r="B35" s="45">
        <v>1.42</v>
      </c>
      <c r="C35" s="45">
        <f t="shared" si="0"/>
        <v>87086.671428571412</v>
      </c>
      <c r="D35" s="45">
        <f t="shared" si="0"/>
        <v>710837.17714285711</v>
      </c>
      <c r="E35" s="183" t="s">
        <v>2017</v>
      </c>
      <c r="F35" s="190" t="s">
        <v>2018</v>
      </c>
      <c r="G35" s="191"/>
      <c r="H35" s="185" t="s">
        <v>141</v>
      </c>
      <c r="I35" s="112">
        <v>3386658</v>
      </c>
      <c r="J35" s="113">
        <v>3504115</v>
      </c>
    </row>
    <row r="36" spans="1:919" ht="12.75" customHeight="1">
      <c r="A36" s="45">
        <v>0.2</v>
      </c>
      <c r="B36" s="45">
        <v>1.43</v>
      </c>
      <c r="C36" s="45">
        <f>IF(LEN(I36)=0,"",1+ABS((I36*A36)/LEN(I36))+A36)</f>
        <v>139660.48571428572</v>
      </c>
      <c r="D36" s="45">
        <f>IF(LEN(J36)=0,"",1+ABS((J36*B36)/LEN(J36))+B36)</f>
        <v>1127083.2828571429</v>
      </c>
      <c r="E36" s="183" t="s">
        <v>2019</v>
      </c>
      <c r="F36" s="190" t="s">
        <v>2020</v>
      </c>
      <c r="G36" s="191"/>
      <c r="H36" s="185" t="s">
        <v>156</v>
      </c>
      <c r="I36" s="112">
        <v>4888075</v>
      </c>
      <c r="J36" s="113">
        <v>5517179</v>
      </c>
    </row>
    <row r="37" spans="1:919" ht="12.75" customHeight="1">
      <c r="A37" s="45">
        <v>0.22</v>
      </c>
      <c r="B37" s="45">
        <v>1.44</v>
      </c>
      <c r="C37" s="45" t="str">
        <f>IF(LEN(I37)=0,"",1+ABS((I37*A37)/LEN(I37))+A37)</f>
        <v/>
      </c>
      <c r="D37" s="45" t="str">
        <f>IF(LEN(J37)=0,"",1+ABS((J37*B37)/LEN(J37))+B37)</f>
        <v/>
      </c>
      <c r="E37" s="183" t="s">
        <v>2021</v>
      </c>
      <c r="F37" s="190" t="s">
        <v>2022</v>
      </c>
      <c r="G37" s="191"/>
      <c r="H37" s="185" t="s">
        <v>184</v>
      </c>
      <c r="I37" s="112"/>
      <c r="J37" s="113"/>
    </row>
    <row r="38" spans="1:919" ht="3.75" customHeight="1">
      <c r="E38" s="37"/>
      <c r="F38" s="37"/>
      <c r="G38" s="37"/>
      <c r="H38" s="37"/>
      <c r="I38" s="37"/>
    </row>
    <row r="39" spans="1:919" ht="22.5">
      <c r="E39" s="37"/>
      <c r="F39" s="37"/>
      <c r="G39" s="37"/>
      <c r="H39" s="37"/>
      <c r="I39" s="37"/>
      <c r="J39" s="34"/>
    </row>
    <row r="40" spans="1:919" s="146" customFormat="1" ht="17.25" customHeight="1">
      <c r="E40" s="147"/>
      <c r="J40" s="148" t="s">
        <v>2023</v>
      </c>
    </row>
    <row r="41" spans="1:919" ht="27.2" customHeight="1">
      <c r="E41" s="177" t="s">
        <v>1974</v>
      </c>
      <c r="F41" s="178" t="s">
        <v>1969</v>
      </c>
      <c r="G41" s="178" t="s">
        <v>1975</v>
      </c>
      <c r="H41" s="179" t="s">
        <v>1976</v>
      </c>
      <c r="I41" s="179" t="str">
        <f>I16</f>
        <v>Iznos tekuće godine</v>
      </c>
      <c r="J41" s="179" t="str">
        <f>J16</f>
        <v>Iznos prethodne godine (početno stanje)</v>
      </c>
      <c r="K41" s="50"/>
    </row>
    <row r="42" spans="1:919" s="51" customFormat="1" ht="13.5" customHeight="1">
      <c r="A42" s="45"/>
      <c r="B42" s="45"/>
      <c r="C42" s="45"/>
      <c r="D42" s="45"/>
      <c r="E42" s="180">
        <v>1</v>
      </c>
      <c r="F42" s="181">
        <v>2</v>
      </c>
      <c r="G42" s="181">
        <v>3</v>
      </c>
      <c r="H42" s="182">
        <v>4</v>
      </c>
      <c r="I42" s="182">
        <v>5</v>
      </c>
      <c r="J42" s="182">
        <v>6</v>
      </c>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c r="IX42" s="50"/>
      <c r="IY42" s="50"/>
      <c r="IZ42" s="50"/>
      <c r="JA42" s="50"/>
      <c r="JB42" s="50"/>
      <c r="JC42" s="50"/>
      <c r="JD42" s="50"/>
      <c r="JE42" s="50"/>
      <c r="JF42" s="50"/>
      <c r="JG42" s="50"/>
      <c r="JH42" s="50"/>
      <c r="JI42" s="50"/>
      <c r="JJ42" s="50"/>
      <c r="JK42" s="50"/>
      <c r="JL42" s="50"/>
      <c r="JM42" s="50"/>
      <c r="JN42" s="50"/>
      <c r="JO42" s="50"/>
      <c r="JP42" s="50"/>
      <c r="JQ42" s="50"/>
      <c r="JR42" s="50"/>
      <c r="JS42" s="50"/>
      <c r="JT42" s="50"/>
      <c r="JU42" s="50"/>
      <c r="JV42" s="50"/>
      <c r="JW42" s="50"/>
      <c r="JX42" s="50"/>
      <c r="JY42" s="50"/>
      <c r="JZ42" s="50"/>
      <c r="KA42" s="50"/>
      <c r="KB42" s="50"/>
      <c r="KC42" s="50"/>
      <c r="KD42" s="50"/>
      <c r="KE42" s="50"/>
      <c r="KF42" s="50"/>
      <c r="KG42" s="50"/>
      <c r="KH42" s="50"/>
      <c r="KI42" s="50"/>
      <c r="KJ42" s="50"/>
      <c r="KK42" s="50"/>
      <c r="KL42" s="50"/>
      <c r="KM42" s="50"/>
      <c r="KN42" s="50"/>
      <c r="KO42" s="50"/>
      <c r="KP42" s="50"/>
      <c r="KQ42" s="50"/>
      <c r="KR42" s="50"/>
      <c r="KS42" s="50"/>
      <c r="KT42" s="50"/>
      <c r="KU42" s="50"/>
      <c r="KV42" s="50"/>
      <c r="KW42" s="50"/>
      <c r="KX42" s="50"/>
      <c r="KY42" s="50"/>
      <c r="KZ42" s="50"/>
      <c r="LA42" s="50"/>
      <c r="LB42" s="50"/>
      <c r="LC42" s="50"/>
      <c r="LD42" s="50"/>
      <c r="LE42" s="50"/>
      <c r="LF42" s="50"/>
      <c r="LG42" s="50"/>
      <c r="LH42" s="50"/>
      <c r="LI42" s="50"/>
      <c r="LJ42" s="50"/>
      <c r="LK42" s="50"/>
      <c r="LL42" s="50"/>
      <c r="LM42" s="50"/>
      <c r="LN42" s="50"/>
      <c r="LO42" s="50"/>
      <c r="LP42" s="50"/>
      <c r="LQ42" s="50"/>
      <c r="LR42" s="50"/>
      <c r="LS42" s="50"/>
      <c r="LT42" s="50"/>
      <c r="LU42" s="50"/>
      <c r="LV42" s="50"/>
      <c r="LW42" s="50"/>
      <c r="LX42" s="50"/>
      <c r="LY42" s="50"/>
      <c r="LZ42" s="50"/>
      <c r="MA42" s="50"/>
      <c r="MB42" s="50"/>
      <c r="MC42" s="50"/>
      <c r="MD42" s="50"/>
      <c r="ME42" s="50"/>
      <c r="MF42" s="50"/>
      <c r="MG42" s="50"/>
      <c r="MH42" s="50"/>
      <c r="MI42" s="50"/>
      <c r="MJ42" s="50"/>
      <c r="MK42" s="50"/>
      <c r="ML42" s="50"/>
      <c r="MM42" s="50"/>
      <c r="MN42" s="50"/>
      <c r="MO42" s="50"/>
      <c r="MP42" s="50"/>
      <c r="MQ42" s="50"/>
      <c r="MR42" s="50"/>
      <c r="MS42" s="50"/>
      <c r="MT42" s="50"/>
      <c r="MU42" s="50"/>
      <c r="MV42" s="50"/>
      <c r="MW42" s="50"/>
      <c r="MX42" s="50"/>
      <c r="MY42" s="50"/>
      <c r="MZ42" s="50"/>
      <c r="NA42" s="50"/>
      <c r="NB42" s="50"/>
      <c r="NC42" s="50"/>
      <c r="ND42" s="50"/>
      <c r="NE42" s="50"/>
      <c r="NF42" s="50"/>
      <c r="NG42" s="50"/>
      <c r="NH42" s="50"/>
      <c r="NI42" s="50"/>
      <c r="NJ42" s="50"/>
      <c r="NK42" s="50"/>
      <c r="NL42" s="50"/>
      <c r="NM42" s="50"/>
      <c r="NN42" s="50"/>
      <c r="NO42" s="50"/>
      <c r="NP42" s="50"/>
      <c r="NQ42" s="50"/>
      <c r="NR42" s="50"/>
      <c r="NS42" s="50"/>
      <c r="NT42" s="50"/>
      <c r="NU42" s="50"/>
      <c r="NV42" s="50"/>
      <c r="NW42" s="50"/>
      <c r="NX42" s="50"/>
      <c r="NY42" s="50"/>
      <c r="NZ42" s="50"/>
      <c r="OA42" s="50"/>
      <c r="OB42" s="50"/>
      <c r="OC42" s="50"/>
      <c r="OD42" s="50"/>
      <c r="OE42" s="50"/>
      <c r="OF42" s="50"/>
      <c r="OG42" s="50"/>
      <c r="OH42" s="50"/>
      <c r="OI42" s="50"/>
      <c r="OJ42" s="50"/>
      <c r="OK42" s="50"/>
      <c r="OL42" s="50"/>
      <c r="OM42" s="50"/>
      <c r="ON42" s="50"/>
      <c r="OO42" s="50"/>
      <c r="OP42" s="50"/>
      <c r="OQ42" s="50"/>
      <c r="OR42" s="50"/>
      <c r="OS42" s="50"/>
      <c r="OT42" s="50"/>
      <c r="OU42" s="50"/>
      <c r="OV42" s="50"/>
      <c r="OW42" s="50"/>
      <c r="OX42" s="50"/>
      <c r="OY42" s="50"/>
      <c r="OZ42" s="50"/>
      <c r="PA42" s="50"/>
      <c r="PB42" s="50"/>
      <c r="PC42" s="50"/>
      <c r="PD42" s="50"/>
      <c r="PE42" s="50"/>
      <c r="PF42" s="50"/>
      <c r="PG42" s="50"/>
      <c r="PH42" s="50"/>
      <c r="PI42" s="50"/>
      <c r="PJ42" s="50"/>
      <c r="PK42" s="50"/>
      <c r="PL42" s="50"/>
      <c r="PM42" s="50"/>
      <c r="PN42" s="50"/>
      <c r="PO42" s="50"/>
      <c r="PP42" s="50"/>
      <c r="PQ42" s="50"/>
      <c r="PR42" s="50"/>
      <c r="PS42" s="50"/>
      <c r="PT42" s="50"/>
      <c r="PU42" s="50"/>
      <c r="PV42" s="50"/>
      <c r="PW42" s="50"/>
      <c r="PX42" s="50"/>
      <c r="PY42" s="50"/>
      <c r="PZ42" s="50"/>
      <c r="QA42" s="50"/>
      <c r="QB42" s="50"/>
      <c r="QC42" s="50"/>
      <c r="QD42" s="50"/>
      <c r="QE42" s="50"/>
      <c r="QF42" s="50"/>
      <c r="QG42" s="50"/>
      <c r="QH42" s="50"/>
      <c r="QI42" s="50"/>
      <c r="QJ42" s="50"/>
      <c r="QK42" s="50"/>
      <c r="QL42" s="50"/>
      <c r="QM42" s="50"/>
      <c r="QN42" s="50"/>
      <c r="QO42" s="50"/>
      <c r="QP42" s="50"/>
      <c r="QQ42" s="50"/>
      <c r="QR42" s="50"/>
      <c r="QS42" s="50"/>
      <c r="QT42" s="50"/>
      <c r="QU42" s="50"/>
      <c r="QV42" s="50"/>
      <c r="QW42" s="50"/>
      <c r="QX42" s="50"/>
      <c r="QY42" s="50"/>
      <c r="QZ42" s="50"/>
      <c r="RA42" s="50"/>
      <c r="RB42" s="50"/>
      <c r="RC42" s="50"/>
      <c r="RD42" s="50"/>
      <c r="RE42" s="50"/>
      <c r="RF42" s="50"/>
      <c r="RG42" s="50"/>
      <c r="RH42" s="50"/>
      <c r="RI42" s="50"/>
      <c r="RJ42" s="50"/>
      <c r="RK42" s="50"/>
      <c r="RL42" s="50"/>
      <c r="RM42" s="50"/>
      <c r="RN42" s="50"/>
      <c r="RO42" s="50"/>
      <c r="RP42" s="50"/>
      <c r="RQ42" s="50"/>
      <c r="RR42" s="50"/>
      <c r="RS42" s="50"/>
      <c r="RT42" s="50"/>
      <c r="RU42" s="50"/>
      <c r="RV42" s="50"/>
      <c r="RW42" s="50"/>
      <c r="RX42" s="50"/>
      <c r="RY42" s="50"/>
      <c r="RZ42" s="50"/>
      <c r="SA42" s="50"/>
      <c r="SB42" s="50"/>
      <c r="SC42" s="50"/>
      <c r="SD42" s="50"/>
      <c r="SE42" s="50"/>
      <c r="SF42" s="50"/>
      <c r="SG42" s="50"/>
      <c r="SH42" s="50"/>
      <c r="SI42" s="50"/>
      <c r="SJ42" s="50"/>
      <c r="SK42" s="50"/>
      <c r="SL42" s="50"/>
      <c r="SM42" s="50"/>
      <c r="SN42" s="50"/>
      <c r="SO42" s="50"/>
      <c r="SP42" s="50"/>
      <c r="SQ42" s="50"/>
      <c r="SR42" s="50"/>
      <c r="SS42" s="50"/>
      <c r="ST42" s="50"/>
      <c r="SU42" s="50"/>
      <c r="SV42" s="50"/>
      <c r="SW42" s="50"/>
      <c r="SX42" s="50"/>
      <c r="SY42" s="50"/>
      <c r="SZ42" s="50"/>
      <c r="TA42" s="50"/>
      <c r="TB42" s="50"/>
      <c r="TC42" s="50"/>
      <c r="TD42" s="50"/>
      <c r="TE42" s="50"/>
      <c r="TF42" s="50"/>
      <c r="TG42" s="50"/>
      <c r="TH42" s="50"/>
      <c r="TI42" s="50"/>
      <c r="TJ42" s="50"/>
      <c r="TK42" s="50"/>
      <c r="TL42" s="50"/>
      <c r="TM42" s="50"/>
      <c r="TN42" s="50"/>
      <c r="TO42" s="50"/>
      <c r="TP42" s="50"/>
      <c r="TQ42" s="50"/>
      <c r="TR42" s="50"/>
      <c r="TS42" s="50"/>
      <c r="TT42" s="50"/>
      <c r="TU42" s="50"/>
      <c r="TV42" s="50"/>
      <c r="TW42" s="50"/>
      <c r="TX42" s="50"/>
      <c r="TY42" s="50"/>
      <c r="TZ42" s="50"/>
      <c r="UA42" s="50"/>
      <c r="UB42" s="50"/>
      <c r="UC42" s="50"/>
      <c r="UD42" s="50"/>
      <c r="UE42" s="50"/>
      <c r="UF42" s="50"/>
      <c r="UG42" s="50"/>
      <c r="UH42" s="50"/>
      <c r="UI42" s="50"/>
      <c r="UJ42" s="50"/>
      <c r="UK42" s="50"/>
      <c r="UL42" s="50"/>
      <c r="UM42" s="50"/>
      <c r="UN42" s="50"/>
      <c r="UO42" s="50"/>
      <c r="UP42" s="50"/>
      <c r="UQ42" s="50"/>
      <c r="UR42" s="50"/>
      <c r="US42" s="50"/>
      <c r="UT42" s="50"/>
      <c r="UU42" s="50"/>
      <c r="UV42" s="50"/>
      <c r="UW42" s="50"/>
      <c r="UX42" s="50"/>
      <c r="UY42" s="50"/>
      <c r="UZ42" s="50"/>
      <c r="VA42" s="50"/>
      <c r="VB42" s="50"/>
      <c r="VC42" s="50"/>
      <c r="VD42" s="50"/>
      <c r="VE42" s="50"/>
      <c r="VF42" s="50"/>
      <c r="VG42" s="50"/>
      <c r="VH42" s="50"/>
      <c r="VI42" s="50"/>
      <c r="VJ42" s="50"/>
      <c r="VK42" s="50"/>
      <c r="VL42" s="50"/>
      <c r="VM42" s="50"/>
      <c r="VN42" s="50"/>
      <c r="VO42" s="50"/>
      <c r="VP42" s="50"/>
      <c r="VQ42" s="50"/>
      <c r="VR42" s="50"/>
      <c r="VS42" s="50"/>
      <c r="VT42" s="50"/>
      <c r="VU42" s="50"/>
      <c r="VV42" s="50"/>
      <c r="VW42" s="50"/>
      <c r="VX42" s="50"/>
      <c r="VY42" s="50"/>
      <c r="VZ42" s="50"/>
      <c r="WA42" s="50"/>
      <c r="WB42" s="50"/>
      <c r="WC42" s="50"/>
      <c r="WD42" s="50"/>
      <c r="WE42" s="50"/>
      <c r="WF42" s="50"/>
      <c r="WG42" s="50"/>
      <c r="WH42" s="50"/>
      <c r="WI42" s="50"/>
      <c r="WJ42" s="50"/>
      <c r="WK42" s="50"/>
      <c r="WL42" s="50"/>
      <c r="WM42" s="50"/>
      <c r="WN42" s="50"/>
      <c r="WO42" s="50"/>
      <c r="WP42" s="50"/>
      <c r="WQ42" s="50"/>
      <c r="WR42" s="50"/>
      <c r="WS42" s="50"/>
      <c r="WT42" s="50"/>
      <c r="WU42" s="50"/>
      <c r="WV42" s="50"/>
      <c r="WW42" s="50"/>
      <c r="WX42" s="50"/>
      <c r="WY42" s="50"/>
      <c r="WZ42" s="50"/>
      <c r="XA42" s="50"/>
      <c r="XB42" s="50"/>
      <c r="XC42" s="50"/>
      <c r="XD42" s="50"/>
      <c r="XE42" s="50"/>
      <c r="XF42" s="50"/>
      <c r="XG42" s="50"/>
      <c r="XH42" s="50"/>
      <c r="XI42" s="50"/>
      <c r="XJ42" s="50"/>
      <c r="XK42" s="50"/>
      <c r="XL42" s="50"/>
      <c r="XM42" s="50"/>
      <c r="XN42" s="50"/>
      <c r="XO42" s="50"/>
      <c r="XP42" s="50"/>
      <c r="XQ42" s="50"/>
      <c r="XR42" s="50"/>
      <c r="XS42" s="50"/>
      <c r="XT42" s="50"/>
      <c r="XU42" s="50"/>
      <c r="XV42" s="50"/>
      <c r="XW42" s="50"/>
      <c r="XX42" s="50"/>
      <c r="XY42" s="50"/>
      <c r="XZ42" s="50"/>
      <c r="YA42" s="50"/>
      <c r="YB42" s="50"/>
      <c r="YC42" s="50"/>
      <c r="YD42" s="50"/>
      <c r="YE42" s="50"/>
      <c r="YF42" s="50"/>
      <c r="YG42" s="50"/>
      <c r="YH42" s="50"/>
      <c r="YI42" s="50"/>
      <c r="YJ42" s="50"/>
      <c r="YK42" s="50"/>
      <c r="YL42" s="50"/>
      <c r="YM42" s="50"/>
      <c r="YN42" s="50"/>
      <c r="YO42" s="50"/>
      <c r="YP42" s="50"/>
      <c r="YQ42" s="50"/>
      <c r="YR42" s="50"/>
      <c r="YS42" s="50"/>
      <c r="YT42" s="50"/>
      <c r="YU42" s="50"/>
      <c r="YV42" s="50"/>
      <c r="YW42" s="50"/>
      <c r="YX42" s="50"/>
      <c r="YY42" s="50"/>
      <c r="YZ42" s="50"/>
      <c r="ZA42" s="50"/>
      <c r="ZB42" s="50"/>
      <c r="ZC42" s="50"/>
      <c r="ZD42" s="50"/>
      <c r="ZE42" s="50"/>
      <c r="ZF42" s="50"/>
      <c r="ZG42" s="50"/>
      <c r="ZH42" s="50"/>
      <c r="ZI42" s="50"/>
      <c r="ZJ42" s="50"/>
      <c r="ZK42" s="50"/>
      <c r="ZL42" s="50"/>
      <c r="ZM42" s="50"/>
      <c r="ZN42" s="50"/>
      <c r="ZO42" s="50"/>
      <c r="ZP42" s="50"/>
      <c r="ZQ42" s="50"/>
      <c r="ZR42" s="50"/>
      <c r="ZS42" s="50"/>
      <c r="ZT42" s="50"/>
      <c r="ZU42" s="50"/>
      <c r="ZV42" s="50"/>
      <c r="ZW42" s="50"/>
      <c r="ZX42" s="50"/>
      <c r="ZY42" s="50"/>
      <c r="ZZ42" s="50"/>
      <c r="AAA42" s="50"/>
      <c r="AAB42" s="50"/>
      <c r="AAC42" s="50"/>
      <c r="AAD42" s="50"/>
      <c r="AAE42" s="50"/>
      <c r="AAF42" s="50"/>
      <c r="AAG42" s="50"/>
      <c r="AAH42" s="50"/>
      <c r="AAI42" s="50"/>
      <c r="AAJ42" s="50"/>
      <c r="AAK42" s="50"/>
      <c r="AAL42" s="50"/>
      <c r="AAM42" s="50"/>
      <c r="AAN42" s="50"/>
      <c r="AAO42" s="50"/>
      <c r="AAP42" s="50"/>
      <c r="AAQ42" s="50"/>
      <c r="AAR42" s="50"/>
      <c r="AAS42" s="50"/>
      <c r="AAT42" s="50"/>
      <c r="AAU42" s="50"/>
      <c r="AAV42" s="50"/>
      <c r="AAW42" s="50"/>
      <c r="AAX42" s="50"/>
      <c r="AAY42" s="50"/>
      <c r="AAZ42" s="50"/>
      <c r="ABA42" s="50"/>
      <c r="ABB42" s="50"/>
      <c r="ABC42" s="50"/>
      <c r="ABD42" s="50"/>
      <c r="ABE42" s="50"/>
      <c r="ABF42" s="50"/>
      <c r="ABG42" s="50"/>
      <c r="ABH42" s="50"/>
      <c r="ABI42" s="50"/>
      <c r="ABJ42" s="50"/>
      <c r="ABK42" s="50"/>
      <c r="ABL42" s="50"/>
      <c r="ABM42" s="50"/>
      <c r="ABN42" s="50"/>
      <c r="ABO42" s="50"/>
      <c r="ABP42" s="50"/>
      <c r="ABQ42" s="50"/>
      <c r="ABR42" s="50"/>
      <c r="ABS42" s="50"/>
      <c r="ABT42" s="50"/>
      <c r="ABU42" s="50"/>
      <c r="ABV42" s="50"/>
      <c r="ABW42" s="50"/>
      <c r="ABX42" s="50"/>
      <c r="ABY42" s="50"/>
      <c r="ABZ42" s="50"/>
      <c r="ACA42" s="50"/>
      <c r="ACB42" s="50"/>
      <c r="ACC42" s="50"/>
      <c r="ACD42" s="50"/>
      <c r="ACE42" s="50"/>
      <c r="ACF42" s="50"/>
      <c r="ACG42" s="50"/>
      <c r="ACH42" s="50"/>
      <c r="ACI42" s="50"/>
      <c r="ACJ42" s="50"/>
      <c r="ACK42" s="50"/>
      <c r="ACL42" s="50"/>
      <c r="ACM42" s="50"/>
      <c r="ACN42" s="50"/>
      <c r="ACO42" s="50"/>
      <c r="ACP42" s="50"/>
      <c r="ACQ42" s="50"/>
      <c r="ACR42" s="50"/>
      <c r="ACS42" s="50"/>
      <c r="ACT42" s="50"/>
      <c r="ACU42" s="50"/>
      <c r="ACV42" s="50"/>
      <c r="ACW42" s="50"/>
      <c r="ACX42" s="50"/>
      <c r="ACY42" s="50"/>
      <c r="ACZ42" s="50"/>
      <c r="ADA42" s="50"/>
      <c r="ADB42" s="50"/>
      <c r="ADC42" s="50"/>
      <c r="ADD42" s="50"/>
      <c r="ADE42" s="50"/>
      <c r="ADF42" s="50"/>
      <c r="ADG42" s="50"/>
      <c r="ADH42" s="50"/>
      <c r="ADI42" s="50"/>
      <c r="ADJ42" s="50"/>
      <c r="ADK42" s="50"/>
      <c r="ADL42" s="50"/>
      <c r="ADM42" s="50"/>
      <c r="ADN42" s="50"/>
      <c r="ADO42" s="50"/>
      <c r="ADP42" s="50"/>
      <c r="ADQ42" s="50"/>
      <c r="ADR42" s="50"/>
      <c r="ADS42" s="50"/>
      <c r="ADT42" s="50"/>
      <c r="ADU42" s="50"/>
      <c r="ADV42" s="50"/>
      <c r="ADW42" s="50"/>
      <c r="ADX42" s="50"/>
      <c r="ADY42" s="50"/>
      <c r="ADZ42" s="50"/>
      <c r="AEA42" s="50"/>
      <c r="AEB42" s="50"/>
      <c r="AEC42" s="50"/>
      <c r="AED42" s="50"/>
      <c r="AEE42" s="50"/>
      <c r="AEF42" s="50"/>
      <c r="AEG42" s="50"/>
      <c r="AEH42" s="50"/>
      <c r="AEI42" s="50"/>
      <c r="AEJ42" s="50"/>
      <c r="AEK42" s="50"/>
      <c r="AEL42" s="50"/>
      <c r="AEM42" s="50"/>
      <c r="AEN42" s="50"/>
      <c r="AEO42" s="50"/>
      <c r="AEP42" s="50"/>
      <c r="AEQ42" s="50"/>
      <c r="AER42" s="50"/>
      <c r="AES42" s="50"/>
      <c r="AET42" s="50"/>
      <c r="AEU42" s="50"/>
      <c r="AEV42" s="50"/>
      <c r="AEW42" s="50"/>
      <c r="AEX42" s="50"/>
      <c r="AEY42" s="50"/>
      <c r="AEZ42" s="50"/>
      <c r="AFA42" s="50"/>
      <c r="AFB42" s="50"/>
      <c r="AFC42" s="50"/>
      <c r="AFD42" s="50"/>
      <c r="AFE42" s="50"/>
      <c r="AFF42" s="50"/>
      <c r="AFG42" s="50"/>
      <c r="AFH42" s="50"/>
      <c r="AFI42" s="50"/>
      <c r="AFJ42" s="50"/>
      <c r="AFK42" s="50"/>
      <c r="AFL42" s="50"/>
      <c r="AFM42" s="50"/>
      <c r="AFN42" s="50"/>
      <c r="AFO42" s="50"/>
      <c r="AFP42" s="50"/>
      <c r="AFQ42" s="50"/>
      <c r="AFR42" s="50"/>
      <c r="AFS42" s="50"/>
      <c r="AFT42" s="50"/>
      <c r="AFU42" s="50"/>
      <c r="AFV42" s="50"/>
      <c r="AFW42" s="50"/>
      <c r="AFX42" s="50"/>
      <c r="AFY42" s="50"/>
      <c r="AFZ42" s="50"/>
      <c r="AGA42" s="50"/>
      <c r="AGB42" s="50"/>
      <c r="AGC42" s="50"/>
      <c r="AGD42" s="50"/>
      <c r="AGE42" s="50"/>
      <c r="AGF42" s="50"/>
      <c r="AGG42" s="50"/>
      <c r="AGH42" s="50"/>
      <c r="AGI42" s="50"/>
      <c r="AGJ42" s="50"/>
      <c r="AGK42" s="50"/>
      <c r="AGL42" s="50"/>
      <c r="AGM42" s="50"/>
      <c r="AGN42" s="50"/>
      <c r="AGO42" s="50"/>
      <c r="AGP42" s="50"/>
      <c r="AGQ42" s="50"/>
      <c r="AGR42" s="50"/>
      <c r="AGS42" s="50"/>
      <c r="AGT42" s="50"/>
      <c r="AGU42" s="50"/>
      <c r="AGV42" s="50"/>
      <c r="AGW42" s="50"/>
      <c r="AGX42" s="50"/>
      <c r="AGY42" s="50"/>
      <c r="AGZ42" s="50"/>
      <c r="AHA42" s="50"/>
      <c r="AHB42" s="50"/>
      <c r="AHC42" s="50"/>
      <c r="AHD42" s="50"/>
      <c r="AHE42" s="50"/>
      <c r="AHF42" s="50"/>
      <c r="AHG42" s="50"/>
      <c r="AHH42" s="50"/>
      <c r="AHI42" s="50"/>
      <c r="AHJ42" s="50"/>
      <c r="AHK42" s="50"/>
      <c r="AHL42" s="50"/>
      <c r="AHM42" s="50"/>
      <c r="AHN42" s="50"/>
      <c r="AHO42" s="50"/>
      <c r="AHP42" s="50"/>
      <c r="AHQ42" s="50"/>
      <c r="AHR42" s="50"/>
      <c r="AHS42" s="50"/>
      <c r="AHT42" s="50"/>
      <c r="AHU42" s="50"/>
      <c r="AHV42" s="50"/>
      <c r="AHW42" s="50"/>
      <c r="AHX42" s="50"/>
      <c r="AHY42" s="50"/>
      <c r="AHZ42" s="50"/>
      <c r="AIA42" s="50"/>
      <c r="AIB42" s="50"/>
      <c r="AIC42" s="50"/>
      <c r="AID42" s="50"/>
      <c r="AIE42" s="50"/>
      <c r="AIF42" s="50"/>
      <c r="AIG42" s="50"/>
      <c r="AIH42" s="50"/>
      <c r="AII42" s="50"/>
    </row>
    <row r="43" spans="1:919" ht="13.5" customHeight="1">
      <c r="A43" s="45">
        <v>0.23</v>
      </c>
      <c r="B43" s="45">
        <v>1.45</v>
      </c>
      <c r="C43" s="45">
        <f>IF(LEN(I43)=0,"",1+ABS((I43*A43)/LEN(I43))+A43)</f>
        <v>2278.4140000000002</v>
      </c>
      <c r="D43" s="45">
        <f>IF(LEN(J43)=0,"",1+ABS((J43*B43)/LEN(J43))+B43)</f>
        <v>14358.61</v>
      </c>
      <c r="E43" s="183" t="s">
        <v>2024</v>
      </c>
      <c r="F43" s="192" t="s">
        <v>2025</v>
      </c>
      <c r="G43" s="185"/>
      <c r="H43" s="185" t="s">
        <v>2026</v>
      </c>
      <c r="I43" s="112">
        <v>49504</v>
      </c>
      <c r="J43" s="112">
        <v>49504</v>
      </c>
    </row>
    <row r="44" spans="1:919" ht="13.5" customHeight="1">
      <c r="A44" s="45">
        <v>0.28000000000000003</v>
      </c>
      <c r="B44" s="45">
        <v>1.46</v>
      </c>
      <c r="C44" s="45">
        <f t="shared" ref="C44:D64" si="1">IF(LEN(I44)=0,"",1+ABS((I44*A44)/LEN(I44))+A44)</f>
        <v>9796149.6933333334</v>
      </c>
      <c r="D44" s="45">
        <f t="shared" si="1"/>
        <v>51041139.640000001</v>
      </c>
      <c r="E44" s="183" t="s">
        <v>2027</v>
      </c>
      <c r="F44" s="192" t="s">
        <v>2028</v>
      </c>
      <c r="G44" s="185"/>
      <c r="H44" s="185" t="s">
        <v>199</v>
      </c>
      <c r="I44" s="112">
        <v>314876199</v>
      </c>
      <c r="J44" s="112">
        <v>314637147</v>
      </c>
    </row>
    <row r="45" spans="1:919" ht="13.5" customHeight="1">
      <c r="A45" s="45">
        <v>0.28999999999999998</v>
      </c>
      <c r="B45" s="45">
        <v>1.47</v>
      </c>
      <c r="C45" s="45">
        <f t="shared" si="1"/>
        <v>80794.709999999992</v>
      </c>
      <c r="D45" s="45">
        <f t="shared" si="1"/>
        <v>409541.52999999997</v>
      </c>
      <c r="E45" s="183" t="s">
        <v>2029</v>
      </c>
      <c r="F45" s="188" t="s">
        <v>2030</v>
      </c>
      <c r="G45" s="185"/>
      <c r="H45" s="185" t="s">
        <v>2031</v>
      </c>
      <c r="I45" s="112">
        <v>1950186</v>
      </c>
      <c r="J45" s="112">
        <v>1950186</v>
      </c>
    </row>
    <row r="46" spans="1:919" ht="13.5" customHeight="1">
      <c r="A46" s="45">
        <v>0.3</v>
      </c>
      <c r="B46" s="45">
        <v>1.48</v>
      </c>
      <c r="C46" s="45" t="str">
        <f t="shared" si="1"/>
        <v/>
      </c>
      <c r="D46" s="45" t="str">
        <f t="shared" si="1"/>
        <v/>
      </c>
      <c r="E46" s="183" t="s">
        <v>2032</v>
      </c>
      <c r="F46" s="188" t="s">
        <v>2033</v>
      </c>
      <c r="G46" s="185"/>
      <c r="H46" s="185" t="s">
        <v>224</v>
      </c>
      <c r="I46" s="112"/>
      <c r="J46" s="112"/>
    </row>
    <row r="47" spans="1:919" ht="13.5" customHeight="1">
      <c r="A47" s="45">
        <v>0.31</v>
      </c>
      <c r="B47" s="45">
        <v>1.49</v>
      </c>
      <c r="C47" s="45" t="str">
        <f t="shared" si="1"/>
        <v/>
      </c>
      <c r="D47" s="45" t="str">
        <f t="shared" si="1"/>
        <v/>
      </c>
      <c r="E47" s="183" t="s">
        <v>2034</v>
      </c>
      <c r="F47" s="188" t="s">
        <v>2035</v>
      </c>
      <c r="G47" s="185"/>
      <c r="H47" s="185" t="s">
        <v>2036</v>
      </c>
      <c r="I47" s="112"/>
      <c r="J47" s="112"/>
    </row>
    <row r="48" spans="1:919" ht="13.5" customHeight="1">
      <c r="A48" s="45">
        <v>0.32</v>
      </c>
      <c r="B48" s="45">
        <v>1.5</v>
      </c>
      <c r="C48" s="45">
        <f t="shared" si="1"/>
        <v>406.12</v>
      </c>
      <c r="D48" s="45">
        <f t="shared" si="1"/>
        <v>1900</v>
      </c>
      <c r="E48" s="183" t="s">
        <v>2037</v>
      </c>
      <c r="F48" s="188" t="s">
        <v>2038</v>
      </c>
      <c r="G48" s="185"/>
      <c r="H48" s="185" t="s">
        <v>625</v>
      </c>
      <c r="I48" s="111">
        <f t="array" ref="I48">IF(AND(ISBLANK(I49:I50)),"",SUM(I49:I50))</f>
        <v>5060</v>
      </c>
      <c r="J48" s="111">
        <f t="array" ref="J48">IF(AND(ISBLANK(J49:J50)),"",SUM(J49:J50))</f>
        <v>5060</v>
      </c>
    </row>
    <row r="49" spans="1:10" ht="13.5" customHeight="1">
      <c r="A49" s="45">
        <v>0.33</v>
      </c>
      <c r="B49" s="45">
        <v>1.51</v>
      </c>
      <c r="C49" s="45" t="str">
        <f t="shared" si="1"/>
        <v/>
      </c>
      <c r="D49" s="45" t="str">
        <f t="shared" si="1"/>
        <v/>
      </c>
      <c r="E49" s="183" t="s">
        <v>2039</v>
      </c>
      <c r="F49" s="189" t="s">
        <v>2040</v>
      </c>
      <c r="G49" s="185"/>
      <c r="H49" s="185" t="s">
        <v>286</v>
      </c>
      <c r="I49" s="112"/>
      <c r="J49" s="112"/>
    </row>
    <row r="50" spans="1:10" ht="13.5" customHeight="1">
      <c r="A50" s="45">
        <v>0.34</v>
      </c>
      <c r="B50" s="45">
        <v>1.52</v>
      </c>
      <c r="C50" s="45">
        <f t="shared" si="1"/>
        <v>431.44</v>
      </c>
      <c r="D50" s="45">
        <f t="shared" si="1"/>
        <v>1925.32</v>
      </c>
      <c r="E50" s="183" t="s">
        <v>2041</v>
      </c>
      <c r="F50" s="189" t="s">
        <v>2042</v>
      </c>
      <c r="G50" s="185"/>
      <c r="H50" s="185" t="s">
        <v>298</v>
      </c>
      <c r="I50" s="112">
        <v>5060</v>
      </c>
      <c r="J50" s="112">
        <v>5060</v>
      </c>
    </row>
    <row r="51" spans="1:10" ht="13.5" customHeight="1">
      <c r="A51" s="45">
        <v>0.35</v>
      </c>
      <c r="B51" s="45">
        <v>1.53</v>
      </c>
      <c r="C51" s="45">
        <f t="shared" si="1"/>
        <v>4419013.8499999996</v>
      </c>
      <c r="D51" s="45">
        <f t="shared" si="1"/>
        <v>17555793.411250003</v>
      </c>
      <c r="E51" s="183" t="s">
        <v>2043</v>
      </c>
      <c r="F51" s="188" t="s">
        <v>2044</v>
      </c>
      <c r="G51" s="185"/>
      <c r="H51" s="185" t="s">
        <v>604</v>
      </c>
      <c r="I51" s="111">
        <f t="array" ref="I51">IF(AND(ISBLANK(I52:I55)),"",SUM(I52:I55))</f>
        <v>113631750</v>
      </c>
      <c r="J51" s="111">
        <f t="array" ref="J51">IF(AND(ISBLANK(J52:J55)),"",SUM(J52:J55))</f>
        <v>91794985</v>
      </c>
    </row>
    <row r="52" spans="1:10" ht="13.5" customHeight="1">
      <c r="A52" s="45">
        <v>0.36</v>
      </c>
      <c r="B52" s="45">
        <v>1.54</v>
      </c>
      <c r="C52" s="45">
        <f t="shared" si="1"/>
        <v>1320186.6100000001</v>
      </c>
      <c r="D52" s="45" t="str">
        <f t="shared" si="1"/>
        <v/>
      </c>
      <c r="E52" s="183" t="s">
        <v>2045</v>
      </c>
      <c r="F52" s="189" t="s">
        <v>2046</v>
      </c>
      <c r="G52" s="185"/>
      <c r="H52" s="185" t="s">
        <v>2047</v>
      </c>
      <c r="I52" s="112">
        <v>29337450</v>
      </c>
      <c r="J52" s="112"/>
    </row>
    <row r="53" spans="1:10" ht="13.5" customHeight="1">
      <c r="A53" s="45">
        <v>0.37</v>
      </c>
      <c r="B53" s="45">
        <v>1.55</v>
      </c>
      <c r="C53" s="45">
        <f t="shared" si="1"/>
        <v>3860772.0587499999</v>
      </c>
      <c r="D53" s="45">
        <f t="shared" si="1"/>
        <v>17747386.6875</v>
      </c>
      <c r="E53" s="183" t="s">
        <v>2048</v>
      </c>
      <c r="F53" s="189" t="s">
        <v>2049</v>
      </c>
      <c r="G53" s="185"/>
      <c r="H53" s="185" t="s">
        <v>318</v>
      </c>
      <c r="I53" s="112">
        <v>83476123</v>
      </c>
      <c r="J53" s="112">
        <v>91599402</v>
      </c>
    </row>
    <row r="54" spans="1:10" ht="13.5" customHeight="1">
      <c r="A54" s="45">
        <v>0.38</v>
      </c>
      <c r="B54" s="45">
        <v>1.56</v>
      </c>
      <c r="C54" s="45" t="str">
        <f t="shared" si="1"/>
        <v/>
      </c>
      <c r="D54" s="45" t="str">
        <f t="shared" si="1"/>
        <v/>
      </c>
      <c r="E54" s="183" t="s">
        <v>2050</v>
      </c>
      <c r="F54" s="189" t="s">
        <v>2051</v>
      </c>
      <c r="G54" s="185"/>
      <c r="H54" s="185" t="s">
        <v>2052</v>
      </c>
      <c r="I54" s="112"/>
      <c r="J54" s="112"/>
    </row>
    <row r="55" spans="1:10" ht="13.5" customHeight="1">
      <c r="A55" s="45">
        <v>0.4</v>
      </c>
      <c r="B55" s="45">
        <v>1.57</v>
      </c>
      <c r="C55" s="45">
        <f t="shared" si="1"/>
        <v>54546.53333333334</v>
      </c>
      <c r="D55" s="45">
        <f t="shared" si="1"/>
        <v>51180.121666666666</v>
      </c>
      <c r="E55" s="183" t="s">
        <v>2053</v>
      </c>
      <c r="F55" s="189" t="s">
        <v>2054</v>
      </c>
      <c r="G55" s="185"/>
      <c r="H55" s="185" t="s">
        <v>327</v>
      </c>
      <c r="I55" s="112">
        <v>818177</v>
      </c>
      <c r="J55" s="112">
        <v>195583</v>
      </c>
    </row>
    <row r="56" spans="1:10" ht="13.5" customHeight="1">
      <c r="A56" s="45">
        <v>0.41</v>
      </c>
      <c r="B56" s="45">
        <v>1.58</v>
      </c>
      <c r="C56" s="45" t="str">
        <f t="shared" si="1"/>
        <v/>
      </c>
      <c r="D56" s="45" t="str">
        <f t="shared" si="1"/>
        <v/>
      </c>
      <c r="E56" s="183" t="s">
        <v>2055</v>
      </c>
      <c r="F56" s="192" t="s">
        <v>2056</v>
      </c>
      <c r="G56" s="185"/>
      <c r="H56" s="185" t="s">
        <v>335</v>
      </c>
      <c r="I56" s="112"/>
      <c r="J56" s="112"/>
    </row>
    <row r="57" spans="1:10" ht="13.5" customHeight="1">
      <c r="A57" s="45">
        <v>0.42</v>
      </c>
      <c r="B57" s="45">
        <v>1.59</v>
      </c>
      <c r="C57" s="45">
        <f>IF(LEN(I57)=0,"",1+ABS((I57*A57)/LEN(I57))+A57)</f>
        <v>121427.31999999999</v>
      </c>
      <c r="D57" s="45">
        <f t="shared" si="1"/>
        <v>1117421.6542857145</v>
      </c>
      <c r="E57" s="183" t="s">
        <v>2057</v>
      </c>
      <c r="F57" s="192" t="s">
        <v>2058</v>
      </c>
      <c r="G57" s="185"/>
      <c r="H57" s="185" t="s">
        <v>344</v>
      </c>
      <c r="I57" s="112">
        <v>2023765</v>
      </c>
      <c r="J57" s="112">
        <v>4919455</v>
      </c>
    </row>
    <row r="58" spans="1:10" ht="13.5" customHeight="1">
      <c r="A58" s="45">
        <v>0.43</v>
      </c>
      <c r="B58" s="45">
        <v>1.6</v>
      </c>
      <c r="C58" s="45">
        <f>IF(LEN(I58)=0,"",1+ABS((I58*A58)/LEN(I58))+A58)</f>
        <v>366299.14142857143</v>
      </c>
      <c r="D58" s="45">
        <f t="shared" si="1"/>
        <v>1362970.8285714285</v>
      </c>
      <c r="E58" s="186" t="s">
        <v>2059</v>
      </c>
      <c r="F58" s="193" t="s">
        <v>2060</v>
      </c>
      <c r="G58" s="185"/>
      <c r="H58" s="179" t="s">
        <v>353</v>
      </c>
      <c r="I58" s="114">
        <v>5962986</v>
      </c>
      <c r="J58" s="114">
        <v>5962986</v>
      </c>
    </row>
    <row r="59" spans="1:10" ht="13.5" customHeight="1">
      <c r="A59" s="45">
        <v>0.44</v>
      </c>
      <c r="B59" s="45">
        <v>1.61</v>
      </c>
      <c r="C59" s="45">
        <f t="shared" si="1"/>
        <v>22802405.19111111</v>
      </c>
      <c r="D59" s="45">
        <f t="shared" si="1"/>
        <v>87862454.435555562</v>
      </c>
      <c r="E59" s="186" t="s">
        <v>2061</v>
      </c>
      <c r="F59" s="192" t="s">
        <v>2062</v>
      </c>
      <c r="G59" s="185"/>
      <c r="H59" s="179" t="s">
        <v>362</v>
      </c>
      <c r="I59" s="194">
        <f>IFERROR(IF(AND(I60,I66,I67,I68,I72,I77,I78,I83,I84,I85,I86)="","",SUM(I60,I66,I67,I68,I72,I77,I78,I83,I84,I85,I86)),"")</f>
        <v>466412804</v>
      </c>
      <c r="J59" s="194">
        <f>IFERROR(IF(AND(J60,J66,J67,J68,J72,J77,J78,J83,J84,J85,J86)="","",SUM(J60,J66,J67,J68,J72,J77,J78,J83,J84,J85,J86)),"")</f>
        <v>491156563</v>
      </c>
    </row>
    <row r="60" spans="1:10" ht="13.5" customHeight="1">
      <c r="A60" s="45">
        <v>0.45</v>
      </c>
      <c r="B60" s="45">
        <v>1.62</v>
      </c>
      <c r="C60" s="45">
        <f t="shared" si="1"/>
        <v>12124722.1</v>
      </c>
      <c r="D60" s="45">
        <f t="shared" si="1"/>
        <v>35627484.159999996</v>
      </c>
      <c r="E60" s="183" t="s">
        <v>1980</v>
      </c>
      <c r="F60" s="192" t="s">
        <v>2063</v>
      </c>
      <c r="G60" s="185"/>
      <c r="H60" s="185" t="s">
        <v>370</v>
      </c>
      <c r="I60" s="111">
        <f t="array" ref="I60">IF(AND(ISBLANK(I61:I65)),"",SUM(I61:I65))</f>
        <v>242494413</v>
      </c>
      <c r="J60" s="111">
        <f t="array" ref="J60">IF(AND(ISBLANK(J61:J65)),"",SUM(J61:J65))</f>
        <v>197930453</v>
      </c>
    </row>
    <row r="61" spans="1:10" ht="13.5" customHeight="1">
      <c r="A61" s="45">
        <v>0.46</v>
      </c>
      <c r="B61" s="45">
        <v>1.63</v>
      </c>
      <c r="C61" s="45">
        <f t="shared" si="1"/>
        <v>6985282.802222223</v>
      </c>
      <c r="D61" s="45">
        <f t="shared" si="1"/>
        <v>22465280.218888886</v>
      </c>
      <c r="E61" s="183" t="s">
        <v>1983</v>
      </c>
      <c r="F61" s="189" t="s">
        <v>2064</v>
      </c>
      <c r="G61" s="185"/>
      <c r="H61" s="185" t="s">
        <v>378</v>
      </c>
      <c r="I61" s="112">
        <v>136668548</v>
      </c>
      <c r="J61" s="112">
        <v>124041410</v>
      </c>
    </row>
    <row r="62" spans="1:10" ht="13.5" customHeight="1">
      <c r="A62" s="45">
        <v>0.47</v>
      </c>
      <c r="B62" s="45">
        <v>1.64</v>
      </c>
      <c r="C62" s="45" t="str">
        <f t="shared" si="1"/>
        <v/>
      </c>
      <c r="D62" s="45" t="str">
        <f t="shared" si="1"/>
        <v/>
      </c>
      <c r="E62" s="183" t="s">
        <v>1985</v>
      </c>
      <c r="F62" s="189" t="s">
        <v>2065</v>
      </c>
      <c r="G62" s="185"/>
      <c r="H62" s="185" t="s">
        <v>2066</v>
      </c>
      <c r="I62" s="112"/>
      <c r="J62" s="112"/>
    </row>
    <row r="63" spans="1:10" ht="13.5" customHeight="1">
      <c r="A63" s="45">
        <v>0.48</v>
      </c>
      <c r="B63" s="45">
        <v>1.65</v>
      </c>
      <c r="C63" s="45" t="str">
        <f t="shared" si="1"/>
        <v/>
      </c>
      <c r="D63" s="45" t="str">
        <f t="shared" si="1"/>
        <v/>
      </c>
      <c r="E63" s="183" t="s">
        <v>1988</v>
      </c>
      <c r="F63" s="189" t="s">
        <v>2067</v>
      </c>
      <c r="G63" s="185"/>
      <c r="H63" s="185" t="s">
        <v>393</v>
      </c>
      <c r="I63" s="112"/>
      <c r="J63" s="112"/>
    </row>
    <row r="64" spans="1:10" ht="13.5" customHeight="1">
      <c r="A64" s="45">
        <v>0.49</v>
      </c>
      <c r="B64" s="45">
        <v>1.66</v>
      </c>
      <c r="C64" s="45">
        <f t="shared" si="1"/>
        <v>3132.1979999999994</v>
      </c>
      <c r="D64" s="45">
        <f t="shared" si="1"/>
        <v>8950.3919999999998</v>
      </c>
      <c r="E64" s="183" t="s">
        <v>1991</v>
      </c>
      <c r="F64" s="189" t="s">
        <v>2068</v>
      </c>
      <c r="G64" s="185"/>
      <c r="H64" s="185" t="s">
        <v>400</v>
      </c>
      <c r="I64" s="112">
        <v>31946</v>
      </c>
      <c r="J64" s="112">
        <v>26951</v>
      </c>
    </row>
    <row r="65" spans="1:10" ht="13.5" customHeight="1">
      <c r="A65" s="45">
        <v>0.5</v>
      </c>
      <c r="B65" s="45">
        <v>1.67</v>
      </c>
      <c r="C65" s="45">
        <f t="shared" ref="C65:D78" si="2">IF(LEN(I65)=0,"",1+ABS((I65*A65)/LEN(I65))+A65)</f>
        <v>5877441.444444444</v>
      </c>
      <c r="D65" s="45">
        <f t="shared" si="2"/>
        <v>15418714.375</v>
      </c>
      <c r="E65" s="183" t="s">
        <v>1994</v>
      </c>
      <c r="F65" s="189" t="s">
        <v>2069</v>
      </c>
      <c r="G65" s="185"/>
      <c r="H65" s="185" t="s">
        <v>408</v>
      </c>
      <c r="I65" s="112">
        <v>105793919</v>
      </c>
      <c r="J65" s="112">
        <v>73862092</v>
      </c>
    </row>
    <row r="66" spans="1:10" ht="13.5" customHeight="1">
      <c r="A66" s="45">
        <v>0.51</v>
      </c>
      <c r="B66" s="45">
        <v>1.68</v>
      </c>
      <c r="C66" s="45" t="str">
        <f t="shared" si="2"/>
        <v/>
      </c>
      <c r="D66" s="45" t="str">
        <f t="shared" si="2"/>
        <v/>
      </c>
      <c r="E66" s="183" t="s">
        <v>1999</v>
      </c>
      <c r="F66" s="192" t="s">
        <v>2070</v>
      </c>
      <c r="G66" s="185"/>
      <c r="H66" s="185" t="s">
        <v>414</v>
      </c>
      <c r="I66" s="112"/>
      <c r="J66" s="112"/>
    </row>
    <row r="67" spans="1:10" ht="13.5" customHeight="1">
      <c r="A67" s="45">
        <v>0.52</v>
      </c>
      <c r="B67" s="45">
        <v>1.69</v>
      </c>
      <c r="C67" s="45" t="str">
        <f t="shared" si="2"/>
        <v/>
      </c>
      <c r="D67" s="45" t="str">
        <f t="shared" si="2"/>
        <v/>
      </c>
      <c r="E67" s="183" t="s">
        <v>2009</v>
      </c>
      <c r="F67" s="192" t="s">
        <v>2071</v>
      </c>
      <c r="G67" s="185"/>
      <c r="H67" s="185" t="s">
        <v>423</v>
      </c>
      <c r="I67" s="112"/>
      <c r="J67" s="112"/>
    </row>
    <row r="68" spans="1:10" ht="13.5" customHeight="1">
      <c r="A68" s="45">
        <v>0.53</v>
      </c>
      <c r="B68" s="45">
        <v>1.7</v>
      </c>
      <c r="C68" s="45">
        <f t="shared" si="2"/>
        <v>9722540.1844444443</v>
      </c>
      <c r="D68" s="45">
        <f t="shared" si="2"/>
        <v>32270183.566666666</v>
      </c>
      <c r="E68" s="183" t="s">
        <v>2012</v>
      </c>
      <c r="F68" s="192" t="s">
        <v>2072</v>
      </c>
      <c r="G68" s="185"/>
      <c r="H68" s="185" t="s">
        <v>2073</v>
      </c>
      <c r="I68" s="111">
        <f t="array" ref="I68">IF(AND(ISBLANK(I69:I71)),"",SUM(I69:I71))</f>
        <v>165099713</v>
      </c>
      <c r="J68" s="111">
        <f t="array" ref="J68">IF(AND(ISBLANK(J69:J71)),"",SUM(J69:J71))</f>
        <v>170842134</v>
      </c>
    </row>
    <row r="69" spans="1:10" ht="13.5" customHeight="1">
      <c r="A69" s="45">
        <v>0.54</v>
      </c>
      <c r="B69" s="45">
        <v>1.71</v>
      </c>
      <c r="C69" s="45" t="str">
        <f t="shared" si="2"/>
        <v/>
      </c>
      <c r="D69" s="45">
        <f t="shared" si="2"/>
        <v>1676745.6528571427</v>
      </c>
      <c r="E69" s="183" t="s">
        <v>2015</v>
      </c>
      <c r="F69" s="189" t="s">
        <v>2074</v>
      </c>
      <c r="G69" s="185"/>
      <c r="H69" s="185" t="s">
        <v>429</v>
      </c>
      <c r="I69" s="112"/>
      <c r="J69" s="112">
        <v>6863860</v>
      </c>
    </row>
    <row r="70" spans="1:10" ht="13.5" customHeight="1">
      <c r="A70" s="45">
        <v>0.55000000000000004</v>
      </c>
      <c r="B70" s="45">
        <v>1.72</v>
      </c>
      <c r="C70" s="45">
        <f t="shared" si="2"/>
        <v>10068921.216666667</v>
      </c>
      <c r="D70" s="45">
        <f t="shared" si="2"/>
        <v>31233259.884444445</v>
      </c>
      <c r="E70" s="183" t="s">
        <v>2017</v>
      </c>
      <c r="F70" s="189" t="s">
        <v>2075</v>
      </c>
      <c r="G70" s="185"/>
      <c r="H70" s="185" t="s">
        <v>437</v>
      </c>
      <c r="I70" s="112">
        <v>164764140</v>
      </c>
      <c r="J70" s="112">
        <v>163429834</v>
      </c>
    </row>
    <row r="71" spans="1:10" ht="13.5" customHeight="1">
      <c r="A71" s="45">
        <v>0.56000000000000005</v>
      </c>
      <c r="B71" s="45">
        <v>1.73</v>
      </c>
      <c r="C71" s="45">
        <f t="shared" si="2"/>
        <v>31321.706666666669</v>
      </c>
      <c r="D71" s="45">
        <f t="shared" si="2"/>
        <v>158136.26333333334</v>
      </c>
      <c r="E71" s="183" t="s">
        <v>2019</v>
      </c>
      <c r="F71" s="189" t="s">
        <v>2076</v>
      </c>
      <c r="G71" s="185"/>
      <c r="H71" s="185" t="s">
        <v>444</v>
      </c>
      <c r="I71" s="112">
        <v>335573</v>
      </c>
      <c r="J71" s="112">
        <v>548440</v>
      </c>
    </row>
    <row r="72" spans="1:10" ht="13.5" customHeight="1">
      <c r="A72" s="45">
        <v>0.56999999999999995</v>
      </c>
      <c r="B72" s="45">
        <v>1.74</v>
      </c>
      <c r="C72" s="45">
        <f t="shared" si="2"/>
        <v>1443567.7524999999</v>
      </c>
      <c r="D72" s="45">
        <f t="shared" si="2"/>
        <v>9566814.8424999993</v>
      </c>
      <c r="E72" s="183" t="s">
        <v>2024</v>
      </c>
      <c r="F72" s="192" t="s">
        <v>2077</v>
      </c>
      <c r="G72" s="185"/>
      <c r="H72" s="185" t="s">
        <v>451</v>
      </c>
      <c r="I72" s="111">
        <f t="array" ref="I72">IF(AND(ISBLANK(I73:I76)),"",SUM(I73:I76))</f>
        <v>20260578</v>
      </c>
      <c r="J72" s="111">
        <f t="array" ref="J72">IF(AND(ISBLANK(J73:J76)),"",SUM(J73:J76))</f>
        <v>43985343</v>
      </c>
    </row>
    <row r="73" spans="1:10" ht="13.5" customHeight="1">
      <c r="A73" s="45">
        <v>0.57999999999999996</v>
      </c>
      <c r="B73" s="45">
        <v>1.75</v>
      </c>
      <c r="C73" s="45">
        <f t="shared" si="2"/>
        <v>82923.517142857134</v>
      </c>
      <c r="D73" s="45">
        <f t="shared" si="2"/>
        <v>6417677.78125</v>
      </c>
      <c r="E73" s="183" t="s">
        <v>2078</v>
      </c>
      <c r="F73" s="189" t="s">
        <v>2046</v>
      </c>
      <c r="G73" s="185"/>
      <c r="H73" s="185" t="s">
        <v>262</v>
      </c>
      <c r="I73" s="112">
        <v>1000782</v>
      </c>
      <c r="J73" s="112">
        <v>29337943</v>
      </c>
    </row>
    <row r="74" spans="1:10" ht="13.5" customHeight="1">
      <c r="A74" s="45">
        <v>0.59</v>
      </c>
      <c r="B74" s="45">
        <v>1.76</v>
      </c>
      <c r="C74" s="45">
        <f t="shared" si="2"/>
        <v>1301762.0287500001</v>
      </c>
      <c r="D74" s="45">
        <f t="shared" si="2"/>
        <v>3152805.5999999996</v>
      </c>
      <c r="E74" s="183" t="s">
        <v>2079</v>
      </c>
      <c r="F74" s="189" t="s">
        <v>2049</v>
      </c>
      <c r="G74" s="185"/>
      <c r="H74" s="185" t="s">
        <v>459</v>
      </c>
      <c r="I74" s="112">
        <v>17650989</v>
      </c>
      <c r="J74" s="112">
        <v>14330922</v>
      </c>
    </row>
    <row r="75" spans="1:10" ht="13.5" customHeight="1">
      <c r="A75" s="45">
        <v>0.6</v>
      </c>
      <c r="B75" s="45">
        <v>1.77</v>
      </c>
      <c r="C75" s="45" t="str">
        <f t="shared" si="2"/>
        <v/>
      </c>
      <c r="D75" s="45" t="str">
        <f t="shared" si="2"/>
        <v/>
      </c>
      <c r="E75" s="183" t="s">
        <v>2080</v>
      </c>
      <c r="F75" s="189" t="s">
        <v>2051</v>
      </c>
      <c r="G75" s="185"/>
      <c r="H75" s="185" t="s">
        <v>464</v>
      </c>
      <c r="I75" s="112"/>
      <c r="J75" s="112"/>
    </row>
    <row r="76" spans="1:10" ht="13.5" customHeight="1">
      <c r="A76" s="45">
        <v>0.61</v>
      </c>
      <c r="B76" s="45">
        <v>1.78</v>
      </c>
      <c r="C76" s="45">
        <f t="shared" si="2"/>
        <v>140197.64857142855</v>
      </c>
      <c r="D76" s="45">
        <f t="shared" si="2"/>
        <v>93891.253333333327</v>
      </c>
      <c r="E76" s="183" t="s">
        <v>2081</v>
      </c>
      <c r="F76" s="189" t="s">
        <v>2054</v>
      </c>
      <c r="G76" s="185"/>
      <c r="H76" s="185" t="s">
        <v>2082</v>
      </c>
      <c r="I76" s="112">
        <v>1608807</v>
      </c>
      <c r="J76" s="112">
        <v>316478</v>
      </c>
    </row>
    <row r="77" spans="1:10" ht="13.5" customHeight="1">
      <c r="A77" s="45">
        <v>0.62</v>
      </c>
      <c r="B77" s="45">
        <v>1.79</v>
      </c>
      <c r="C77" s="45" t="str">
        <f t="shared" si="2"/>
        <v/>
      </c>
      <c r="D77" s="45" t="str">
        <f t="shared" si="2"/>
        <v/>
      </c>
      <c r="E77" s="183" t="s">
        <v>2027</v>
      </c>
      <c r="F77" s="188" t="s">
        <v>2056</v>
      </c>
      <c r="G77" s="185"/>
      <c r="H77" s="185" t="s">
        <v>586</v>
      </c>
      <c r="I77" s="112"/>
      <c r="J77" s="112"/>
    </row>
    <row r="78" spans="1:10" ht="13.5" customHeight="1">
      <c r="A78" s="45">
        <v>0.63</v>
      </c>
      <c r="B78" s="45">
        <v>1.8</v>
      </c>
      <c r="C78" s="45" t="str">
        <f t="shared" si="2"/>
        <v/>
      </c>
      <c r="D78" s="45" t="str">
        <f t="shared" si="2"/>
        <v/>
      </c>
      <c r="E78" s="183" t="s">
        <v>2029</v>
      </c>
      <c r="F78" s="188" t="s">
        <v>2083</v>
      </c>
      <c r="G78" s="185"/>
      <c r="H78" s="185" t="s">
        <v>469</v>
      </c>
      <c r="I78" s="112"/>
      <c r="J78" s="112"/>
    </row>
    <row r="79" spans="1:10" ht="21" customHeight="1">
      <c r="E79" s="37"/>
      <c r="F79" s="37"/>
      <c r="G79" s="37"/>
      <c r="H79" s="37"/>
      <c r="I79" s="37"/>
    </row>
    <row r="80" spans="1:10" s="146" customFormat="1" ht="27" customHeight="1">
      <c r="E80" s="147"/>
      <c r="J80" s="148" t="s">
        <v>2084</v>
      </c>
    </row>
    <row r="81" spans="1:919" ht="27.2" customHeight="1">
      <c r="E81" s="177" t="s">
        <v>1974</v>
      </c>
      <c r="F81" s="178" t="s">
        <v>1969</v>
      </c>
      <c r="G81" s="178" t="s">
        <v>1975</v>
      </c>
      <c r="H81" s="179" t="s">
        <v>1976</v>
      </c>
      <c r="I81" s="179" t="str">
        <f>I16</f>
        <v>Iznos tekuće godine</v>
      </c>
      <c r="J81" s="179" t="str">
        <f>J16</f>
        <v>Iznos prethodne godine (početno stanje)</v>
      </c>
    </row>
    <row r="82" spans="1:919" s="51" customFormat="1" ht="13.5" customHeight="1">
      <c r="A82" s="45"/>
      <c r="B82" s="45"/>
      <c r="C82" s="45"/>
      <c r="D82" s="45"/>
      <c r="E82" s="180">
        <v>1</v>
      </c>
      <c r="F82" s="181">
        <v>2</v>
      </c>
      <c r="G82" s="181">
        <v>3</v>
      </c>
      <c r="H82" s="182">
        <v>4</v>
      </c>
      <c r="I82" s="182">
        <v>5</v>
      </c>
      <c r="J82" s="182">
        <v>6</v>
      </c>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c r="FV82" s="50"/>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0"/>
      <c r="SD82" s="50"/>
      <c r="SE82" s="50"/>
      <c r="SF82" s="50"/>
      <c r="SG82" s="50"/>
      <c r="SH82" s="50"/>
      <c r="SI82" s="50"/>
      <c r="SJ82" s="50"/>
      <c r="SK82" s="50"/>
      <c r="SL82" s="50"/>
      <c r="SM82" s="50"/>
      <c r="SN82" s="50"/>
      <c r="SO82" s="50"/>
      <c r="SP82" s="50"/>
      <c r="SQ82" s="50"/>
      <c r="SR82" s="50"/>
      <c r="SS82" s="50"/>
      <c r="ST82" s="50"/>
      <c r="SU82" s="50"/>
      <c r="SV82" s="50"/>
      <c r="SW82" s="50"/>
      <c r="SX82" s="50"/>
      <c r="SY82" s="50"/>
      <c r="SZ82" s="50"/>
      <c r="TA82" s="50"/>
      <c r="TB82" s="50"/>
      <c r="TC82" s="50"/>
      <c r="TD82" s="50"/>
      <c r="TE82" s="50"/>
      <c r="TF82" s="50"/>
      <c r="TG82" s="50"/>
      <c r="TH82" s="50"/>
      <c r="TI82" s="50"/>
      <c r="TJ82" s="50"/>
      <c r="TK82" s="50"/>
      <c r="TL82" s="50"/>
      <c r="TM82" s="50"/>
      <c r="TN82" s="50"/>
      <c r="TO82" s="50"/>
      <c r="TP82" s="50"/>
      <c r="TQ82" s="50"/>
      <c r="TR82" s="50"/>
      <c r="TS82" s="50"/>
      <c r="TT82" s="50"/>
      <c r="TU82" s="50"/>
      <c r="TV82" s="50"/>
      <c r="TW82" s="50"/>
      <c r="TX82" s="50"/>
      <c r="TY82" s="50"/>
      <c r="TZ82" s="50"/>
      <c r="UA82" s="50"/>
      <c r="UB82" s="50"/>
      <c r="UC82" s="50"/>
      <c r="UD82" s="50"/>
      <c r="UE82" s="50"/>
      <c r="UF82" s="50"/>
      <c r="UG82" s="50"/>
      <c r="UH82" s="50"/>
      <c r="UI82" s="50"/>
      <c r="UJ82" s="50"/>
      <c r="UK82" s="50"/>
      <c r="UL82" s="50"/>
      <c r="UM82" s="50"/>
      <c r="UN82" s="50"/>
      <c r="UO82" s="50"/>
      <c r="UP82" s="50"/>
      <c r="UQ82" s="50"/>
      <c r="UR82" s="50"/>
      <c r="US82" s="50"/>
      <c r="UT82" s="50"/>
      <c r="UU82" s="50"/>
      <c r="UV82" s="50"/>
      <c r="UW82" s="50"/>
      <c r="UX82" s="50"/>
      <c r="UY82" s="50"/>
      <c r="UZ82" s="50"/>
      <c r="VA82" s="50"/>
      <c r="VB82" s="50"/>
      <c r="VC82" s="50"/>
      <c r="VD82" s="50"/>
      <c r="VE82" s="50"/>
      <c r="VF82" s="50"/>
      <c r="VG82" s="50"/>
      <c r="VH82" s="50"/>
      <c r="VI82" s="50"/>
      <c r="VJ82" s="50"/>
      <c r="VK82" s="50"/>
      <c r="VL82" s="50"/>
      <c r="VM82" s="50"/>
      <c r="VN82" s="50"/>
      <c r="VO82" s="50"/>
      <c r="VP82" s="50"/>
      <c r="VQ82" s="50"/>
      <c r="VR82" s="50"/>
      <c r="VS82" s="50"/>
      <c r="VT82" s="50"/>
      <c r="VU82" s="50"/>
      <c r="VV82" s="50"/>
      <c r="VW82" s="50"/>
      <c r="VX82" s="50"/>
      <c r="VY82" s="50"/>
      <c r="VZ82" s="50"/>
      <c r="WA82" s="50"/>
      <c r="WB82" s="50"/>
      <c r="WC82" s="50"/>
      <c r="WD82" s="50"/>
      <c r="WE82" s="50"/>
      <c r="WF82" s="50"/>
      <c r="WG82" s="50"/>
      <c r="WH82" s="50"/>
      <c r="WI82" s="50"/>
      <c r="WJ82" s="50"/>
      <c r="WK82" s="50"/>
      <c r="WL82" s="50"/>
      <c r="WM82" s="50"/>
      <c r="WN82" s="50"/>
      <c r="WO82" s="50"/>
      <c r="WP82" s="50"/>
      <c r="WQ82" s="50"/>
      <c r="WR82" s="50"/>
      <c r="WS82" s="50"/>
      <c r="WT82" s="50"/>
      <c r="WU82" s="50"/>
      <c r="WV82" s="50"/>
      <c r="WW82" s="50"/>
      <c r="WX82" s="50"/>
      <c r="WY82" s="50"/>
      <c r="WZ82" s="50"/>
      <c r="XA82" s="50"/>
      <c r="XB82" s="50"/>
      <c r="XC82" s="50"/>
      <c r="XD82" s="50"/>
      <c r="XE82" s="50"/>
      <c r="XF82" s="50"/>
      <c r="XG82" s="50"/>
      <c r="XH82" s="50"/>
      <c r="XI82" s="50"/>
      <c r="XJ82" s="50"/>
      <c r="XK82" s="50"/>
      <c r="XL82" s="50"/>
      <c r="XM82" s="50"/>
      <c r="XN82" s="50"/>
      <c r="XO82" s="50"/>
      <c r="XP82" s="50"/>
      <c r="XQ82" s="50"/>
      <c r="XR82" s="50"/>
      <c r="XS82" s="50"/>
      <c r="XT82" s="50"/>
      <c r="XU82" s="50"/>
      <c r="XV82" s="50"/>
      <c r="XW82" s="50"/>
      <c r="XX82" s="50"/>
      <c r="XY82" s="50"/>
      <c r="XZ82" s="50"/>
      <c r="YA82" s="50"/>
      <c r="YB82" s="50"/>
      <c r="YC82" s="50"/>
      <c r="YD82" s="50"/>
      <c r="YE82" s="50"/>
      <c r="YF82" s="50"/>
      <c r="YG82" s="50"/>
      <c r="YH82" s="50"/>
      <c r="YI82" s="50"/>
      <c r="YJ82" s="50"/>
      <c r="YK82" s="50"/>
      <c r="YL82" s="50"/>
      <c r="YM82" s="50"/>
      <c r="YN82" s="50"/>
      <c r="YO82" s="50"/>
      <c r="YP82" s="50"/>
      <c r="YQ82" s="50"/>
      <c r="YR82" s="50"/>
      <c r="YS82" s="50"/>
      <c r="YT82" s="50"/>
      <c r="YU82" s="50"/>
      <c r="YV82" s="50"/>
      <c r="YW82" s="50"/>
      <c r="YX82" s="50"/>
      <c r="YY82" s="50"/>
      <c r="YZ82" s="50"/>
      <c r="ZA82" s="50"/>
      <c r="ZB82" s="50"/>
      <c r="ZC82" s="50"/>
      <c r="ZD82" s="50"/>
      <c r="ZE82" s="50"/>
      <c r="ZF82" s="50"/>
      <c r="ZG82" s="50"/>
      <c r="ZH82" s="50"/>
      <c r="ZI82" s="50"/>
      <c r="ZJ82" s="50"/>
      <c r="ZK82" s="50"/>
      <c r="ZL82" s="50"/>
      <c r="ZM82" s="50"/>
      <c r="ZN82" s="50"/>
      <c r="ZO82" s="50"/>
      <c r="ZP82" s="50"/>
      <c r="ZQ82" s="50"/>
      <c r="ZR82" s="50"/>
      <c r="ZS82" s="50"/>
      <c r="ZT82" s="50"/>
      <c r="ZU82" s="50"/>
      <c r="ZV82" s="50"/>
      <c r="ZW82" s="50"/>
      <c r="ZX82" s="50"/>
      <c r="ZY82" s="50"/>
      <c r="ZZ82" s="50"/>
      <c r="AAA82" s="50"/>
      <c r="AAB82" s="50"/>
      <c r="AAC82" s="50"/>
      <c r="AAD82" s="50"/>
      <c r="AAE82" s="50"/>
      <c r="AAF82" s="50"/>
      <c r="AAG82" s="50"/>
      <c r="AAH82" s="50"/>
      <c r="AAI82" s="50"/>
      <c r="AAJ82" s="50"/>
      <c r="AAK82" s="50"/>
      <c r="AAL82" s="50"/>
      <c r="AAM82" s="50"/>
      <c r="AAN82" s="50"/>
      <c r="AAO82" s="50"/>
      <c r="AAP82" s="50"/>
      <c r="AAQ82" s="50"/>
      <c r="AAR82" s="50"/>
      <c r="AAS82" s="50"/>
      <c r="AAT82" s="50"/>
      <c r="AAU82" s="50"/>
      <c r="AAV82" s="50"/>
      <c r="AAW82" s="50"/>
      <c r="AAX82" s="50"/>
      <c r="AAY82" s="50"/>
      <c r="AAZ82" s="50"/>
      <c r="ABA82" s="50"/>
      <c r="ABB82" s="50"/>
      <c r="ABC82" s="50"/>
      <c r="ABD82" s="50"/>
      <c r="ABE82" s="50"/>
      <c r="ABF82" s="50"/>
      <c r="ABG82" s="50"/>
      <c r="ABH82" s="50"/>
      <c r="ABI82" s="50"/>
      <c r="ABJ82" s="50"/>
      <c r="ABK82" s="50"/>
      <c r="ABL82" s="50"/>
      <c r="ABM82" s="50"/>
      <c r="ABN82" s="50"/>
      <c r="ABO82" s="50"/>
      <c r="ABP82" s="50"/>
      <c r="ABQ82" s="50"/>
      <c r="ABR82" s="50"/>
      <c r="ABS82" s="50"/>
      <c r="ABT82" s="50"/>
      <c r="ABU82" s="50"/>
      <c r="ABV82" s="50"/>
      <c r="ABW82" s="50"/>
      <c r="ABX82" s="50"/>
      <c r="ABY82" s="50"/>
      <c r="ABZ82" s="50"/>
      <c r="ACA82" s="50"/>
      <c r="ACB82" s="50"/>
      <c r="ACC82" s="50"/>
      <c r="ACD82" s="50"/>
      <c r="ACE82" s="50"/>
      <c r="ACF82" s="50"/>
      <c r="ACG82" s="50"/>
      <c r="ACH82" s="50"/>
      <c r="ACI82" s="50"/>
      <c r="ACJ82" s="50"/>
      <c r="ACK82" s="50"/>
      <c r="ACL82" s="50"/>
      <c r="ACM82" s="50"/>
      <c r="ACN82" s="50"/>
      <c r="ACO82" s="50"/>
      <c r="ACP82" s="50"/>
      <c r="ACQ82" s="50"/>
      <c r="ACR82" s="50"/>
      <c r="ACS82" s="50"/>
      <c r="ACT82" s="50"/>
      <c r="ACU82" s="50"/>
      <c r="ACV82" s="50"/>
      <c r="ACW82" s="50"/>
      <c r="ACX82" s="50"/>
      <c r="ACY82" s="50"/>
      <c r="ACZ82" s="50"/>
      <c r="ADA82" s="50"/>
      <c r="ADB82" s="50"/>
      <c r="ADC82" s="50"/>
      <c r="ADD82" s="50"/>
      <c r="ADE82" s="50"/>
      <c r="ADF82" s="50"/>
      <c r="ADG82" s="50"/>
      <c r="ADH82" s="50"/>
      <c r="ADI82" s="50"/>
      <c r="ADJ82" s="50"/>
      <c r="ADK82" s="50"/>
      <c r="ADL82" s="50"/>
      <c r="ADM82" s="50"/>
      <c r="ADN82" s="50"/>
      <c r="ADO82" s="50"/>
      <c r="ADP82" s="50"/>
      <c r="ADQ82" s="50"/>
      <c r="ADR82" s="50"/>
      <c r="ADS82" s="50"/>
      <c r="ADT82" s="50"/>
      <c r="ADU82" s="50"/>
      <c r="ADV82" s="50"/>
      <c r="ADW82" s="50"/>
      <c r="ADX82" s="50"/>
      <c r="ADY82" s="50"/>
      <c r="ADZ82" s="50"/>
      <c r="AEA82" s="50"/>
      <c r="AEB82" s="50"/>
      <c r="AEC82" s="50"/>
      <c r="AED82" s="50"/>
      <c r="AEE82" s="50"/>
      <c r="AEF82" s="50"/>
      <c r="AEG82" s="50"/>
      <c r="AEH82" s="50"/>
      <c r="AEI82" s="50"/>
      <c r="AEJ82" s="50"/>
      <c r="AEK82" s="50"/>
      <c r="AEL82" s="50"/>
      <c r="AEM82" s="50"/>
      <c r="AEN82" s="50"/>
      <c r="AEO82" s="50"/>
      <c r="AEP82" s="50"/>
      <c r="AEQ82" s="50"/>
      <c r="AER82" s="50"/>
      <c r="AES82" s="50"/>
      <c r="AET82" s="50"/>
      <c r="AEU82" s="50"/>
      <c r="AEV82" s="50"/>
      <c r="AEW82" s="50"/>
      <c r="AEX82" s="50"/>
      <c r="AEY82" s="50"/>
      <c r="AEZ82" s="50"/>
      <c r="AFA82" s="50"/>
      <c r="AFB82" s="50"/>
      <c r="AFC82" s="50"/>
      <c r="AFD82" s="50"/>
      <c r="AFE82" s="50"/>
      <c r="AFF82" s="50"/>
      <c r="AFG82" s="50"/>
      <c r="AFH82" s="50"/>
      <c r="AFI82" s="50"/>
      <c r="AFJ82" s="50"/>
      <c r="AFK82" s="50"/>
      <c r="AFL82" s="50"/>
      <c r="AFM82" s="50"/>
      <c r="AFN82" s="50"/>
      <c r="AFO82" s="50"/>
      <c r="AFP82" s="50"/>
      <c r="AFQ82" s="50"/>
      <c r="AFR82" s="50"/>
      <c r="AFS82" s="50"/>
      <c r="AFT82" s="50"/>
      <c r="AFU82" s="50"/>
      <c r="AFV82" s="50"/>
      <c r="AFW82" s="50"/>
      <c r="AFX82" s="50"/>
      <c r="AFY82" s="50"/>
      <c r="AFZ82" s="50"/>
      <c r="AGA82" s="50"/>
      <c r="AGB82" s="50"/>
      <c r="AGC82" s="50"/>
      <c r="AGD82" s="50"/>
      <c r="AGE82" s="50"/>
      <c r="AGF82" s="50"/>
      <c r="AGG82" s="50"/>
      <c r="AGH82" s="50"/>
      <c r="AGI82" s="50"/>
      <c r="AGJ82" s="50"/>
      <c r="AGK82" s="50"/>
      <c r="AGL82" s="50"/>
      <c r="AGM82" s="50"/>
      <c r="AGN82" s="50"/>
      <c r="AGO82" s="50"/>
      <c r="AGP82" s="50"/>
      <c r="AGQ82" s="50"/>
      <c r="AGR82" s="50"/>
      <c r="AGS82" s="50"/>
      <c r="AGT82" s="50"/>
      <c r="AGU82" s="50"/>
      <c r="AGV82" s="50"/>
      <c r="AGW82" s="50"/>
      <c r="AGX82" s="50"/>
      <c r="AGY82" s="50"/>
      <c r="AGZ82" s="50"/>
      <c r="AHA82" s="50"/>
      <c r="AHB82" s="50"/>
      <c r="AHC82" s="50"/>
      <c r="AHD82" s="50"/>
      <c r="AHE82" s="50"/>
      <c r="AHF82" s="50"/>
      <c r="AHG82" s="50"/>
      <c r="AHH82" s="50"/>
      <c r="AHI82" s="50"/>
      <c r="AHJ82" s="50"/>
      <c r="AHK82" s="50"/>
      <c r="AHL82" s="50"/>
      <c r="AHM82" s="50"/>
      <c r="AHN82" s="50"/>
      <c r="AHO82" s="50"/>
      <c r="AHP82" s="50"/>
      <c r="AHQ82" s="50"/>
      <c r="AHR82" s="50"/>
      <c r="AHS82" s="50"/>
      <c r="AHT82" s="50"/>
      <c r="AHU82" s="50"/>
      <c r="AHV82" s="50"/>
      <c r="AHW82" s="50"/>
      <c r="AHX82" s="50"/>
      <c r="AHY82" s="50"/>
      <c r="AHZ82" s="50"/>
      <c r="AIA82" s="50"/>
      <c r="AIB82" s="50"/>
      <c r="AIC82" s="50"/>
      <c r="AID82" s="50"/>
      <c r="AIE82" s="50"/>
      <c r="AIF82" s="50"/>
      <c r="AIG82" s="50"/>
      <c r="AIH82" s="50"/>
      <c r="AII82" s="50"/>
    </row>
    <row r="83" spans="1:919" ht="13.5" customHeight="1">
      <c r="A83" s="45">
        <v>0.64</v>
      </c>
      <c r="B83" s="45">
        <v>1.81</v>
      </c>
      <c r="C83" s="45" t="str">
        <f t="shared" ref="C83:D98" si="3">IF(LEN(I83)=0,"",1+ABS((I83*A83)/LEN(I83))+A83)</f>
        <v/>
      </c>
      <c r="D83" s="45" t="str">
        <f t="shared" si="3"/>
        <v/>
      </c>
      <c r="E83" s="183" t="s">
        <v>2032</v>
      </c>
      <c r="F83" s="188" t="s">
        <v>2085</v>
      </c>
      <c r="G83" s="185"/>
      <c r="H83" s="185" t="s">
        <v>211</v>
      </c>
      <c r="I83" s="112"/>
      <c r="J83" s="112"/>
    </row>
    <row r="84" spans="1:919" ht="13.5" customHeight="1">
      <c r="A84" s="45">
        <v>0.65</v>
      </c>
      <c r="B84" s="45">
        <v>1.82</v>
      </c>
      <c r="C84" s="45">
        <f t="shared" si="3"/>
        <v>994487.59375</v>
      </c>
      <c r="D84" s="45">
        <f t="shared" si="3"/>
        <v>8871800.5274999999</v>
      </c>
      <c r="E84" s="183" t="s">
        <v>2034</v>
      </c>
      <c r="F84" s="188" t="s">
        <v>2086</v>
      </c>
      <c r="G84" s="185"/>
      <c r="H84" s="185" t="s">
        <v>473</v>
      </c>
      <c r="I84" s="112">
        <v>12239827</v>
      </c>
      <c r="J84" s="112">
        <v>38996913</v>
      </c>
    </row>
    <row r="85" spans="1:919" ht="13.5" customHeight="1">
      <c r="A85" s="45">
        <v>0.66</v>
      </c>
      <c r="B85" s="45">
        <v>1.83</v>
      </c>
      <c r="C85" s="45">
        <f t="shared" si="3"/>
        <v>210683.65428571429</v>
      </c>
      <c r="D85" s="45">
        <f t="shared" si="3"/>
        <v>2091431.4014285714</v>
      </c>
      <c r="E85" s="183" t="s">
        <v>2037</v>
      </c>
      <c r="F85" s="192" t="s">
        <v>2087</v>
      </c>
      <c r="G85" s="185"/>
      <c r="H85" s="185" t="s">
        <v>2088</v>
      </c>
      <c r="I85" s="112">
        <v>2234506</v>
      </c>
      <c r="J85" s="112">
        <v>8000000</v>
      </c>
    </row>
    <row r="86" spans="1:919" ht="13.5" customHeight="1">
      <c r="A86" s="45">
        <v>0.67</v>
      </c>
      <c r="B86" s="45">
        <v>1.84</v>
      </c>
      <c r="C86" s="45">
        <f t="shared" si="3"/>
        <v>2017017.15625</v>
      </c>
      <c r="D86" s="45">
        <f t="shared" si="3"/>
        <v>7222398.4400000004</v>
      </c>
      <c r="E86" s="183" t="s">
        <v>2043</v>
      </c>
      <c r="F86" s="192" t="s">
        <v>2089</v>
      </c>
      <c r="G86" s="185"/>
      <c r="H86" s="185" t="s">
        <v>478</v>
      </c>
      <c r="I86" s="112">
        <v>24083767</v>
      </c>
      <c r="J86" s="112">
        <v>31401720</v>
      </c>
    </row>
    <row r="87" spans="1:919" ht="13.5" customHeight="1">
      <c r="A87" s="45">
        <v>0.68</v>
      </c>
      <c r="B87" s="45">
        <v>1.85</v>
      </c>
      <c r="C87" s="45">
        <f t="shared" si="3"/>
        <v>208198505.48400003</v>
      </c>
      <c r="D87" s="45">
        <f t="shared" si="3"/>
        <v>565868044.85500002</v>
      </c>
      <c r="E87" s="186" t="s">
        <v>2090</v>
      </c>
      <c r="F87" s="192" t="s">
        <v>2091</v>
      </c>
      <c r="G87" s="185"/>
      <c r="H87" s="179" t="s">
        <v>484</v>
      </c>
      <c r="I87" s="194">
        <f>IFERROR(IF(AND(I19,I58,I59)="","",SUM(I19,I58,I59)),"")</f>
        <v>3061742703</v>
      </c>
      <c r="J87" s="194">
        <f>IFERROR(IF(AND(J19,J58,J59)="","",SUM(J19,J58,J59)),"")</f>
        <v>3058746173</v>
      </c>
    </row>
    <row r="88" spans="1:919" ht="13.5" customHeight="1">
      <c r="A88" s="45">
        <v>0.69</v>
      </c>
      <c r="B88" s="45">
        <v>1.86</v>
      </c>
      <c r="C88" s="45">
        <f t="shared" si="3"/>
        <v>143103838.67799997</v>
      </c>
      <c r="D88" s="45">
        <f t="shared" si="3"/>
        <v>393211460.53000003</v>
      </c>
      <c r="E88" s="186" t="s">
        <v>2092</v>
      </c>
      <c r="F88" s="193" t="s">
        <v>2093</v>
      </c>
      <c r="G88" s="185"/>
      <c r="H88" s="179" t="s">
        <v>2094</v>
      </c>
      <c r="I88" s="114">
        <v>2073968652</v>
      </c>
      <c r="J88" s="114">
        <v>2114040095</v>
      </c>
    </row>
    <row r="89" spans="1:919" ht="13.5" customHeight="1">
      <c r="A89" s="45">
        <v>0.7</v>
      </c>
      <c r="B89" s="45">
        <v>1.87</v>
      </c>
      <c r="C89" s="45">
        <f t="shared" si="3"/>
        <v>359499796.55000001</v>
      </c>
      <c r="D89" s="45">
        <f t="shared" si="3"/>
        <v>967311034.98599994</v>
      </c>
      <c r="E89" s="186" t="s">
        <v>2095</v>
      </c>
      <c r="F89" s="192" t="s">
        <v>2096</v>
      </c>
      <c r="G89" s="185"/>
      <c r="H89" s="179" t="s">
        <v>2097</v>
      </c>
      <c r="I89" s="194">
        <f>IFERROR(IF(AND(I87,I88)="","",SUM(I87,I88)),"")</f>
        <v>5135711355</v>
      </c>
      <c r="J89" s="194">
        <f>IFERROR(IF(AND(J87,J88)="","",SUM(J87,J88)),"")</f>
        <v>5172786268</v>
      </c>
    </row>
    <row r="90" spans="1:919" ht="13.5" customHeight="1">
      <c r="E90" s="186"/>
      <c r="F90" s="192"/>
      <c r="G90" s="185"/>
      <c r="H90" s="185"/>
      <c r="I90" s="111"/>
      <c r="J90" s="111"/>
    </row>
    <row r="91" spans="1:919" ht="13.5" customHeight="1">
      <c r="A91" s="45">
        <v>0.72</v>
      </c>
      <c r="B91" s="45">
        <v>1.89</v>
      </c>
      <c r="C91" s="45" t="str">
        <f t="shared" si="3"/>
        <v/>
      </c>
      <c r="D91" s="45" t="str">
        <f t="shared" si="3"/>
        <v/>
      </c>
      <c r="E91" s="183"/>
      <c r="F91" s="193" t="s">
        <v>2098</v>
      </c>
      <c r="G91" s="185"/>
      <c r="H91" s="185"/>
      <c r="I91" s="111"/>
      <c r="J91" s="111"/>
    </row>
    <row r="92" spans="1:919" ht="13.5" customHeight="1">
      <c r="A92" s="45">
        <v>0.73</v>
      </c>
      <c r="B92" s="45">
        <v>1.9</v>
      </c>
      <c r="C92" s="45">
        <f t="shared" si="3"/>
        <v>163298403.73299998</v>
      </c>
      <c r="D92" s="45">
        <f t="shared" si="3"/>
        <v>425023240.98999995</v>
      </c>
      <c r="E92" s="183" t="s">
        <v>1980</v>
      </c>
      <c r="F92" s="192" t="s">
        <v>2099</v>
      </c>
      <c r="G92" s="185"/>
      <c r="H92" s="185">
        <v>101</v>
      </c>
      <c r="I92" s="111">
        <f t="array" ref="I92">IF(AND(ISBLANK(I93:I97)),"",(SUM(I93)-SUM(I94)+SUM(I95:I97)))</f>
        <v>2236964411</v>
      </c>
      <c r="J92" s="111">
        <f t="array" ref="J92">IF(AND(ISBLANK(J93:J97)),"",(SUM(J93)-SUM(J94)+SUM(J95:J97)))</f>
        <v>2236964411</v>
      </c>
    </row>
    <row r="93" spans="1:919" ht="13.5" customHeight="1">
      <c r="A93" s="45">
        <v>0.74</v>
      </c>
      <c r="B93" s="45">
        <v>1.91</v>
      </c>
      <c r="C93" s="45">
        <f t="shared" si="3"/>
        <v>165535368.15399998</v>
      </c>
      <c r="D93" s="45">
        <f t="shared" si="3"/>
        <v>427260205.41100001</v>
      </c>
      <c r="E93" s="183" t="s">
        <v>1983</v>
      </c>
      <c r="F93" s="189" t="s">
        <v>2100</v>
      </c>
      <c r="G93" s="185"/>
      <c r="H93" s="185">
        <v>102</v>
      </c>
      <c r="I93" s="112">
        <v>2236964411</v>
      </c>
      <c r="J93" s="112">
        <v>2236964411</v>
      </c>
    </row>
    <row r="94" spans="1:919" ht="13.5" customHeight="1">
      <c r="A94" s="45">
        <v>0.75</v>
      </c>
      <c r="B94" s="45">
        <v>1.92</v>
      </c>
      <c r="C94" s="45" t="str">
        <f t="shared" si="3"/>
        <v/>
      </c>
      <c r="D94" s="45" t="str">
        <f t="shared" si="3"/>
        <v/>
      </c>
      <c r="E94" s="183" t="s">
        <v>1985</v>
      </c>
      <c r="F94" s="189" t="s">
        <v>2101</v>
      </c>
      <c r="G94" s="185"/>
      <c r="H94" s="185">
        <v>103</v>
      </c>
      <c r="I94" s="112"/>
      <c r="J94" s="112"/>
    </row>
    <row r="95" spans="1:919" ht="13.5" customHeight="1">
      <c r="A95" s="45">
        <v>0.76</v>
      </c>
      <c r="B95" s="45">
        <v>1.93</v>
      </c>
      <c r="C95" s="45" t="str">
        <f t="shared" si="3"/>
        <v/>
      </c>
      <c r="D95" s="45" t="str">
        <f t="shared" si="3"/>
        <v/>
      </c>
      <c r="E95" s="183" t="s">
        <v>1988</v>
      </c>
      <c r="F95" s="189" t="s">
        <v>2102</v>
      </c>
      <c r="G95" s="185"/>
      <c r="H95" s="185">
        <v>104</v>
      </c>
      <c r="I95" s="112"/>
      <c r="J95" s="112"/>
    </row>
    <row r="96" spans="1:919" ht="13.5" customHeight="1">
      <c r="A96" s="45">
        <v>0.77</v>
      </c>
      <c r="B96" s="45">
        <v>1.94</v>
      </c>
      <c r="C96" s="45" t="str">
        <f t="shared" si="3"/>
        <v/>
      </c>
      <c r="D96" s="45" t="str">
        <f t="shared" si="3"/>
        <v/>
      </c>
      <c r="E96" s="183" t="s">
        <v>1991</v>
      </c>
      <c r="F96" s="189" t="s">
        <v>2103</v>
      </c>
      <c r="G96" s="185"/>
      <c r="H96" s="185">
        <v>105</v>
      </c>
      <c r="I96" s="112"/>
      <c r="J96" s="112"/>
    </row>
    <row r="97" spans="1:10" ht="13.5" customHeight="1">
      <c r="A97" s="45">
        <v>0.78</v>
      </c>
      <c r="B97" s="45">
        <v>1.95</v>
      </c>
      <c r="C97" s="45" t="str">
        <f t="shared" si="3"/>
        <v/>
      </c>
      <c r="D97" s="45" t="str">
        <f t="shared" si="3"/>
        <v/>
      </c>
      <c r="E97" s="183" t="s">
        <v>1994</v>
      </c>
      <c r="F97" s="189" t="s">
        <v>2104</v>
      </c>
      <c r="G97" s="185"/>
      <c r="H97" s="185">
        <v>106</v>
      </c>
      <c r="I97" s="112"/>
      <c r="J97" s="112"/>
    </row>
    <row r="98" spans="1:10" ht="13.5" customHeight="1">
      <c r="A98" s="45">
        <v>0.79</v>
      </c>
      <c r="B98" s="45">
        <v>1.96</v>
      </c>
      <c r="C98" s="45" t="str">
        <f t="shared" si="3"/>
        <v/>
      </c>
      <c r="D98" s="45" t="str">
        <f t="shared" si="3"/>
        <v/>
      </c>
      <c r="E98" s="183" t="s">
        <v>1999</v>
      </c>
      <c r="F98" s="192" t="s">
        <v>2105</v>
      </c>
      <c r="G98" s="185"/>
      <c r="H98" s="185">
        <v>107</v>
      </c>
      <c r="I98" s="112"/>
      <c r="J98" s="112"/>
    </row>
    <row r="99" spans="1:10" ht="13.5" customHeight="1">
      <c r="A99" s="45">
        <v>0.8</v>
      </c>
      <c r="B99" s="45">
        <v>1.97</v>
      </c>
      <c r="C99" s="45">
        <f t="shared" ref="C99:D118" si="4">IF(LEN(I99)=0,"",1+ABS((I99*A99)/LEN(I99))+A99)</f>
        <v>28432378.866666671</v>
      </c>
      <c r="D99" s="45">
        <f t="shared" si="4"/>
        <v>81063505.390000001</v>
      </c>
      <c r="E99" s="183" t="s">
        <v>2009</v>
      </c>
      <c r="F99" s="192" t="s">
        <v>2106</v>
      </c>
      <c r="G99" s="185"/>
      <c r="H99" s="185">
        <v>108</v>
      </c>
      <c r="I99" s="111">
        <f t="array" ref="I99">IF(AND(ISBLANK(I100:I101)),"",SUM(I100:I101))</f>
        <v>319864242</v>
      </c>
      <c r="J99" s="111">
        <f t="array" ref="J99">IF(AND(ISBLANK(J100:J101)),"",SUM(J100:J101))</f>
        <v>370340874</v>
      </c>
    </row>
    <row r="100" spans="1:10" ht="13.5" customHeight="1">
      <c r="A100" s="45">
        <v>0.81</v>
      </c>
      <c r="B100" s="45">
        <v>1.98</v>
      </c>
      <c r="C100" s="45" t="str">
        <f t="shared" si="4"/>
        <v/>
      </c>
      <c r="D100" s="45" t="str">
        <f t="shared" si="4"/>
        <v/>
      </c>
      <c r="E100" s="183" t="s">
        <v>2107</v>
      </c>
      <c r="F100" s="189" t="s">
        <v>2108</v>
      </c>
      <c r="G100" s="185"/>
      <c r="H100" s="185">
        <v>109</v>
      </c>
      <c r="I100" s="112"/>
      <c r="J100" s="112"/>
    </row>
    <row r="101" spans="1:10" ht="13.5" customHeight="1">
      <c r="A101" s="45">
        <v>0.82</v>
      </c>
      <c r="B101" s="45">
        <v>1.99</v>
      </c>
      <c r="C101" s="45">
        <f t="shared" si="4"/>
        <v>29143188.313333333</v>
      </c>
      <c r="D101" s="45">
        <f t="shared" si="4"/>
        <v>81886485.129999995</v>
      </c>
      <c r="E101" s="183" t="s">
        <v>2109</v>
      </c>
      <c r="F101" s="189" t="s">
        <v>2110</v>
      </c>
      <c r="G101" s="185"/>
      <c r="H101" s="185">
        <v>110</v>
      </c>
      <c r="I101" s="112">
        <v>319864242</v>
      </c>
      <c r="J101" s="112">
        <v>370340874</v>
      </c>
    </row>
    <row r="102" spans="1:10" ht="13.5" customHeight="1">
      <c r="A102" s="45">
        <v>0.83</v>
      </c>
      <c r="B102" s="45">
        <v>2</v>
      </c>
      <c r="C102" s="45" t="str">
        <f t="shared" si="4"/>
        <v/>
      </c>
      <c r="D102" s="45" t="str">
        <f t="shared" si="4"/>
        <v/>
      </c>
      <c r="E102" s="183" t="s">
        <v>2012</v>
      </c>
      <c r="F102" s="192" t="s">
        <v>2111</v>
      </c>
      <c r="G102" s="185"/>
      <c r="H102" s="185">
        <v>111</v>
      </c>
      <c r="I102" s="111" t="str">
        <f t="array" ref="I102">IF(AND(ISBLANK(I103:I105)),"",SUM(I103:I105))</f>
        <v/>
      </c>
      <c r="J102" s="111" t="str">
        <f t="array" ref="J102">IF(AND(ISBLANK(J103:J105)),"",SUM(J103:J105))</f>
        <v/>
      </c>
    </row>
    <row r="103" spans="1:10" ht="13.5" customHeight="1">
      <c r="A103" s="45">
        <v>0.84</v>
      </c>
      <c r="B103" s="45">
        <v>2.0099999999999998</v>
      </c>
      <c r="C103" s="45" t="str">
        <f t="shared" si="4"/>
        <v/>
      </c>
      <c r="D103" s="45" t="str">
        <f t="shared" si="4"/>
        <v/>
      </c>
      <c r="E103" s="183" t="s">
        <v>2015</v>
      </c>
      <c r="F103" s="189" t="s">
        <v>2112</v>
      </c>
      <c r="G103" s="185"/>
      <c r="H103" s="185">
        <v>112</v>
      </c>
      <c r="I103" s="112"/>
      <c r="J103" s="112"/>
    </row>
    <row r="104" spans="1:10" ht="25.5">
      <c r="A104" s="45">
        <v>0.85</v>
      </c>
      <c r="B104" s="45">
        <v>2.02</v>
      </c>
      <c r="C104" s="45" t="str">
        <f t="shared" si="4"/>
        <v/>
      </c>
      <c r="D104" s="45" t="str">
        <f t="shared" si="4"/>
        <v/>
      </c>
      <c r="E104" s="183" t="s">
        <v>2017</v>
      </c>
      <c r="F104" s="189" t="s">
        <v>2113</v>
      </c>
      <c r="G104" s="185"/>
      <c r="H104" s="185">
        <v>113</v>
      </c>
      <c r="I104" s="112"/>
      <c r="J104" s="112"/>
    </row>
    <row r="105" spans="1:10" ht="13.5" customHeight="1">
      <c r="A105" s="45">
        <v>0.86</v>
      </c>
      <c r="B105" s="45">
        <v>2.0299999999999998</v>
      </c>
      <c r="C105" s="45" t="str">
        <f t="shared" si="4"/>
        <v/>
      </c>
      <c r="D105" s="45" t="str">
        <f t="shared" si="4"/>
        <v/>
      </c>
      <c r="E105" s="183" t="s">
        <v>2019</v>
      </c>
      <c r="F105" s="189" t="s">
        <v>2114</v>
      </c>
      <c r="G105" s="185"/>
      <c r="H105" s="185">
        <v>114</v>
      </c>
      <c r="I105" s="112"/>
      <c r="J105" s="112"/>
    </row>
    <row r="106" spans="1:10" ht="13.5" customHeight="1">
      <c r="A106" s="45">
        <v>0.87</v>
      </c>
      <c r="B106" s="45">
        <v>2.04</v>
      </c>
      <c r="C106" s="45">
        <f t="shared" si="4"/>
        <v>1129944.6025</v>
      </c>
      <c r="D106" s="45" t="str">
        <f t="shared" si="4"/>
        <v/>
      </c>
      <c r="E106" s="183" t="s">
        <v>2024</v>
      </c>
      <c r="F106" s="192" t="s">
        <v>2115</v>
      </c>
      <c r="G106" s="185"/>
      <c r="H106" s="185">
        <v>115</v>
      </c>
      <c r="I106" s="111">
        <f t="array" ref="I106">IF(AND(ISBLANK(I107:I108)),"",SUM(I107:I108))</f>
        <v>10390278</v>
      </c>
      <c r="J106" s="111" t="str">
        <f t="array" ref="J106">IF(AND(ISBLANK(J107:J108)),"",SUM(J107:J108))</f>
        <v/>
      </c>
    </row>
    <row r="107" spans="1:10" ht="13.5" customHeight="1">
      <c r="A107" s="45">
        <v>0.88</v>
      </c>
      <c r="B107" s="45">
        <v>2.0499999999999998</v>
      </c>
      <c r="C107" s="45" t="str">
        <f t="shared" si="4"/>
        <v/>
      </c>
      <c r="D107" s="45" t="str">
        <f t="shared" si="4"/>
        <v/>
      </c>
      <c r="E107" s="183" t="s">
        <v>2078</v>
      </c>
      <c r="F107" s="189" t="s">
        <v>2116</v>
      </c>
      <c r="G107" s="185"/>
      <c r="H107" s="185">
        <v>116</v>
      </c>
      <c r="I107" s="112"/>
      <c r="J107" s="112"/>
    </row>
    <row r="108" spans="1:10" ht="13.5" customHeight="1">
      <c r="A108" s="45">
        <v>0.89</v>
      </c>
      <c r="B108" s="45">
        <v>2.06</v>
      </c>
      <c r="C108" s="45">
        <f t="shared" si="4"/>
        <v>1155920.3174999999</v>
      </c>
      <c r="D108" s="45" t="str">
        <f t="shared" si="4"/>
        <v/>
      </c>
      <c r="E108" s="183" t="s">
        <v>2079</v>
      </c>
      <c r="F108" s="189" t="s">
        <v>2117</v>
      </c>
      <c r="G108" s="185"/>
      <c r="H108" s="185">
        <v>117</v>
      </c>
      <c r="I108" s="112">
        <v>10390278</v>
      </c>
      <c r="J108" s="112"/>
    </row>
    <row r="109" spans="1:10" ht="13.5" customHeight="1">
      <c r="A109" s="45">
        <v>0.9</v>
      </c>
      <c r="B109" s="45">
        <v>2.0699999999999998</v>
      </c>
      <c r="C109" s="45" t="str">
        <f t="shared" si="4"/>
        <v/>
      </c>
      <c r="D109" s="45">
        <f t="shared" si="4"/>
        <v>13060831.6</v>
      </c>
      <c r="E109" s="183" t="s">
        <v>2027</v>
      </c>
      <c r="F109" s="192" t="s">
        <v>2118</v>
      </c>
      <c r="G109" s="185"/>
      <c r="H109" s="185">
        <v>118</v>
      </c>
      <c r="I109" s="111" t="str">
        <f t="array" ref="I109">IF(AND(ISBLANK(I110:I111)),"",SUM(I110:I111))</f>
        <v/>
      </c>
      <c r="J109" s="111">
        <f t="array" ref="J109">IF(AND(ISBLANK(J110:J111)),"",SUM(J110:J111))</f>
        <v>50476632</v>
      </c>
    </row>
    <row r="110" spans="1:10" ht="13.5" customHeight="1">
      <c r="A110" s="45">
        <v>0.91</v>
      </c>
      <c r="B110" s="45">
        <v>2.08</v>
      </c>
      <c r="C110" s="45" t="str">
        <f t="shared" si="4"/>
        <v/>
      </c>
      <c r="D110" s="45" t="str">
        <f t="shared" si="4"/>
        <v/>
      </c>
      <c r="E110" s="183" t="s">
        <v>2119</v>
      </c>
      <c r="F110" s="189" t="s">
        <v>2120</v>
      </c>
      <c r="G110" s="185"/>
      <c r="H110" s="185">
        <v>119</v>
      </c>
      <c r="I110" s="112"/>
      <c r="J110" s="112"/>
    </row>
    <row r="111" spans="1:10" ht="13.5" customHeight="1">
      <c r="A111" s="45">
        <v>0.92</v>
      </c>
      <c r="B111" s="45">
        <v>2.09</v>
      </c>
      <c r="C111" s="45" t="str">
        <f t="shared" si="4"/>
        <v/>
      </c>
      <c r="D111" s="45">
        <f t="shared" si="4"/>
        <v>13187023.199999999</v>
      </c>
      <c r="E111" s="183" t="s">
        <v>2121</v>
      </c>
      <c r="F111" s="189" t="s">
        <v>2122</v>
      </c>
      <c r="G111" s="185"/>
      <c r="H111" s="185">
        <v>120</v>
      </c>
      <c r="I111" s="112"/>
      <c r="J111" s="112">
        <v>50476632</v>
      </c>
    </row>
    <row r="112" spans="1:10" ht="13.5" customHeight="1">
      <c r="A112" s="45">
        <v>0.93</v>
      </c>
      <c r="B112" s="45">
        <v>2.1</v>
      </c>
      <c r="C112" s="45">
        <f t="shared" si="4"/>
        <v>238751362.51300001</v>
      </c>
      <c r="D112" s="45">
        <f t="shared" si="4"/>
        <v>536934020.23000002</v>
      </c>
      <c r="E112" s="186" t="s">
        <v>2029</v>
      </c>
      <c r="F112" s="193" t="s">
        <v>2123</v>
      </c>
      <c r="G112" s="179"/>
      <c r="H112" s="179">
        <v>121</v>
      </c>
      <c r="I112" s="194">
        <f>IFERROR(IF(AND(I92,I98,I99,I102,I106,I109)="","",SUM(I92,I98,I99,I102,I106)-SUM(I109)),"")</f>
        <v>2567218931</v>
      </c>
      <c r="J112" s="194">
        <f>IFERROR(IF(AND(J92,J98,J99,J102,J106,J109)="","",SUM(J92,J98,J99,J102,J106)-SUM(J109)),"")</f>
        <v>2556828653</v>
      </c>
    </row>
    <row r="113" spans="1:919" ht="13.5" customHeight="1">
      <c r="A113" s="45">
        <v>0.94</v>
      </c>
      <c r="B113" s="45">
        <v>2.11</v>
      </c>
      <c r="C113" s="45" t="str">
        <f t="shared" si="4"/>
        <v/>
      </c>
      <c r="D113" s="45" t="str">
        <f t="shared" si="4"/>
        <v/>
      </c>
      <c r="E113" s="183" t="s">
        <v>2032</v>
      </c>
      <c r="F113" s="192" t="s">
        <v>2124</v>
      </c>
      <c r="G113" s="185"/>
      <c r="H113" s="185">
        <v>122</v>
      </c>
      <c r="I113" s="112"/>
      <c r="J113" s="112"/>
    </row>
    <row r="114" spans="1:919" ht="13.5" customHeight="1">
      <c r="A114" s="45">
        <v>0.95</v>
      </c>
      <c r="B114" s="45">
        <v>2.12</v>
      </c>
      <c r="C114" s="45">
        <f t="shared" si="4"/>
        <v>243885800.39499998</v>
      </c>
      <c r="D114" s="45">
        <f t="shared" si="4"/>
        <v>542047677.55600011</v>
      </c>
      <c r="E114" s="186" t="s">
        <v>1978</v>
      </c>
      <c r="F114" s="193" t="s">
        <v>2125</v>
      </c>
      <c r="G114" s="179"/>
      <c r="H114" s="179">
        <v>123</v>
      </c>
      <c r="I114" s="194">
        <f>IFERROR(IF(AND(I112,I113)="","",SUM(I112,I113)),"")</f>
        <v>2567218931</v>
      </c>
      <c r="J114" s="194">
        <f>IFERROR(IF(AND(J112,J113)="","",SUM(J112,J113)),"")</f>
        <v>2556828653</v>
      </c>
    </row>
    <row r="115" spans="1:919" ht="13.5" customHeight="1">
      <c r="A115" s="45">
        <v>0.96</v>
      </c>
      <c r="B115" s="45">
        <v>2.13</v>
      </c>
      <c r="C115" s="45" t="str">
        <f t="shared" si="4"/>
        <v/>
      </c>
      <c r="D115" s="45" t="str">
        <f t="shared" si="4"/>
        <v/>
      </c>
      <c r="E115" s="186"/>
      <c r="F115" s="193" t="s">
        <v>2126</v>
      </c>
      <c r="G115" s="179"/>
      <c r="H115" s="179"/>
      <c r="I115" s="194"/>
      <c r="J115" s="194"/>
    </row>
    <row r="116" spans="1:919" ht="13.5" customHeight="1">
      <c r="A116" s="45">
        <v>0.97</v>
      </c>
      <c r="B116" s="45">
        <v>2.14</v>
      </c>
      <c r="C116" s="45">
        <f t="shared" si="4"/>
        <v>26208572.404444441</v>
      </c>
      <c r="D116" s="45">
        <f t="shared" si="4"/>
        <v>59132608.44888889</v>
      </c>
      <c r="E116" s="186" t="s">
        <v>2059</v>
      </c>
      <c r="F116" s="192" t="s">
        <v>2127</v>
      </c>
      <c r="G116" s="185"/>
      <c r="H116" s="179">
        <v>124</v>
      </c>
      <c r="I116" s="194">
        <f>IFERROR(IF(AND(I117,I126,I127,I128)="","",SUM(I117,I126,I127,I128)),"")</f>
        <v>243172303</v>
      </c>
      <c r="J116" s="194">
        <f>IFERROR(IF(AND(J117,J126,J127,J128)="","",SUM(J117,J126,J127,J128)),"")</f>
        <v>248688527</v>
      </c>
    </row>
    <row r="117" spans="1:919" ht="13.5" customHeight="1">
      <c r="A117" s="45">
        <v>0.98</v>
      </c>
      <c r="B117" s="45">
        <v>2.15</v>
      </c>
      <c r="C117" s="45">
        <f t="shared" si="4"/>
        <v>10924749.817500001</v>
      </c>
      <c r="D117" s="45">
        <f t="shared" si="4"/>
        <v>23969077.662499998</v>
      </c>
      <c r="E117" s="183" t="s">
        <v>1980</v>
      </c>
      <c r="F117" s="192" t="s">
        <v>2128</v>
      </c>
      <c r="G117" s="185"/>
      <c r="H117" s="185">
        <v>125</v>
      </c>
      <c r="I117" s="111">
        <f>IFERROR(IF(AND(I118,I123,I124,I125)="","",SUM(I118,I123,I124,I125)),"")</f>
        <v>89181615</v>
      </c>
      <c r="J117" s="111">
        <f>IFERROR(IF(AND(J118,J123,J124,J125)="","",SUM(J118,J123,J124,J125)),"")</f>
        <v>89187254</v>
      </c>
    </row>
    <row r="118" spans="1:919" ht="13.5" customHeight="1">
      <c r="A118" s="45">
        <v>0.99</v>
      </c>
      <c r="B118" s="45">
        <v>2.16</v>
      </c>
      <c r="C118" s="45">
        <f t="shared" si="4"/>
        <v>11011262.26375</v>
      </c>
      <c r="D118" s="45">
        <f t="shared" si="4"/>
        <v>24019666.48</v>
      </c>
      <c r="E118" s="183" t="s">
        <v>1983</v>
      </c>
      <c r="F118" s="189" t="s">
        <v>2129</v>
      </c>
      <c r="G118" s="185"/>
      <c r="H118" s="185">
        <v>126</v>
      </c>
      <c r="I118" s="112">
        <v>88979881</v>
      </c>
      <c r="J118" s="112">
        <v>88961716</v>
      </c>
    </row>
    <row r="119" spans="1:919" ht="12.75" customHeight="1">
      <c r="E119" s="37"/>
      <c r="F119" s="37"/>
      <c r="G119" s="37"/>
      <c r="H119" s="37"/>
      <c r="I119" s="37"/>
    </row>
    <row r="120" spans="1:919" s="149" customFormat="1" ht="17.25" customHeight="1">
      <c r="E120" s="147"/>
      <c r="J120" s="148" t="s">
        <v>2130</v>
      </c>
    </row>
    <row r="121" spans="1:919" ht="27.2" customHeight="1">
      <c r="E121" s="177" t="s">
        <v>1974</v>
      </c>
      <c r="F121" s="178" t="s">
        <v>1969</v>
      </c>
      <c r="G121" s="178" t="s">
        <v>1975</v>
      </c>
      <c r="H121" s="179" t="s">
        <v>1976</v>
      </c>
      <c r="I121" s="179" t="str">
        <f>I16</f>
        <v>Iznos tekuće godine</v>
      </c>
      <c r="J121" s="179" t="str">
        <f>J16</f>
        <v>Iznos prethodne godine (početno stanje)</v>
      </c>
    </row>
    <row r="122" spans="1:919" s="51" customFormat="1" ht="13.5" customHeight="1">
      <c r="A122" s="45"/>
      <c r="B122" s="45"/>
      <c r="C122" s="45"/>
      <c r="D122" s="45"/>
      <c r="E122" s="180">
        <v>1</v>
      </c>
      <c r="F122" s="181">
        <v>2</v>
      </c>
      <c r="G122" s="181">
        <v>3</v>
      </c>
      <c r="H122" s="182">
        <v>4</v>
      </c>
      <c r="I122" s="182">
        <v>5</v>
      </c>
      <c r="J122" s="182">
        <v>6</v>
      </c>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50"/>
      <c r="CP122" s="50"/>
      <c r="CQ122" s="50"/>
      <c r="CR122" s="50"/>
      <c r="CS122" s="50"/>
      <c r="CT122" s="50"/>
      <c r="CU122" s="50"/>
      <c r="CV122" s="50"/>
      <c r="CW122" s="50"/>
      <c r="CX122" s="50"/>
      <c r="CY122" s="50"/>
      <c r="CZ122" s="50"/>
      <c r="DA122" s="50"/>
      <c r="DB122" s="50"/>
      <c r="DC122" s="50"/>
      <c r="DD122" s="50"/>
      <c r="DE122" s="50"/>
      <c r="DF122" s="50"/>
      <c r="DG122" s="50"/>
      <c r="DH122" s="50"/>
      <c r="DI122" s="50"/>
      <c r="DJ122" s="50"/>
      <c r="DK122" s="50"/>
      <c r="DL122" s="50"/>
      <c r="DM122" s="50"/>
      <c r="DN122" s="50"/>
      <c r="DO122" s="50"/>
      <c r="DP122" s="50"/>
      <c r="DQ122" s="50"/>
      <c r="DR122" s="50"/>
      <c r="DS122" s="50"/>
      <c r="DT122" s="50"/>
      <c r="DU122" s="50"/>
      <c r="DV122" s="50"/>
      <c r="DW122" s="50"/>
      <c r="DX122" s="50"/>
      <c r="DY122" s="50"/>
      <c r="DZ122" s="50"/>
      <c r="EA122" s="50"/>
      <c r="EB122" s="50"/>
      <c r="EC122" s="50"/>
      <c r="ED122" s="50"/>
      <c r="EE122" s="50"/>
      <c r="EF122" s="50"/>
      <c r="EG122" s="50"/>
      <c r="EH122" s="50"/>
      <c r="EI122" s="50"/>
      <c r="EJ122" s="50"/>
      <c r="EK122" s="50"/>
      <c r="EL122" s="50"/>
      <c r="EM122" s="50"/>
      <c r="EN122" s="50"/>
      <c r="EO122" s="50"/>
      <c r="EP122" s="50"/>
      <c r="EQ122" s="50"/>
      <c r="ER122" s="50"/>
      <c r="ES122" s="50"/>
      <c r="ET122" s="50"/>
      <c r="EU122" s="50"/>
      <c r="EV122" s="50"/>
      <c r="EW122" s="50"/>
      <c r="EX122" s="50"/>
      <c r="EY122" s="50"/>
      <c r="EZ122" s="50"/>
      <c r="FA122" s="50"/>
      <c r="FB122" s="50"/>
      <c r="FC122" s="50"/>
      <c r="FD122" s="50"/>
      <c r="FE122" s="50"/>
      <c r="FF122" s="50"/>
      <c r="FG122" s="50"/>
      <c r="FH122" s="50"/>
      <c r="FI122" s="50"/>
      <c r="FJ122" s="50"/>
      <c r="FK122" s="50"/>
      <c r="FL122" s="50"/>
      <c r="FM122" s="50"/>
      <c r="FN122" s="50"/>
      <c r="FO122" s="50"/>
      <c r="FP122" s="50"/>
      <c r="FQ122" s="50"/>
      <c r="FR122" s="50"/>
      <c r="FS122" s="50"/>
      <c r="FT122" s="50"/>
      <c r="FU122" s="50"/>
      <c r="FV122" s="50"/>
      <c r="FW122" s="50"/>
      <c r="FX122" s="50"/>
      <c r="FY122" s="50"/>
      <c r="FZ122" s="50"/>
      <c r="GA122" s="50"/>
      <c r="GB122" s="50"/>
      <c r="GC122" s="50"/>
      <c r="GD122" s="50"/>
      <c r="GE122" s="50"/>
      <c r="GF122" s="50"/>
      <c r="GG122" s="50"/>
      <c r="GH122" s="50"/>
      <c r="GI122" s="50"/>
      <c r="GJ122" s="50"/>
      <c r="GK122" s="50"/>
      <c r="GL122" s="50"/>
      <c r="GM122" s="50"/>
      <c r="GN122" s="50"/>
      <c r="GO122" s="50"/>
      <c r="GP122" s="50"/>
      <c r="GQ122" s="50"/>
      <c r="GR122" s="50"/>
      <c r="GS122" s="50"/>
      <c r="GT122" s="50"/>
      <c r="GU122" s="50"/>
      <c r="GV122" s="50"/>
      <c r="GW122" s="50"/>
      <c r="GX122" s="50"/>
      <c r="GY122" s="50"/>
      <c r="GZ122" s="50"/>
      <c r="HA122" s="50"/>
      <c r="HB122" s="50"/>
      <c r="HC122" s="50"/>
      <c r="HD122" s="50"/>
      <c r="HE122" s="50"/>
      <c r="HF122" s="50"/>
      <c r="HG122" s="50"/>
      <c r="HH122" s="50"/>
      <c r="HI122" s="50"/>
      <c r="HJ122" s="50"/>
      <c r="HK122" s="50"/>
      <c r="HL122" s="50"/>
      <c r="HM122" s="50"/>
      <c r="HN122" s="50"/>
      <c r="HO122" s="50"/>
      <c r="HP122" s="50"/>
      <c r="HQ122" s="50"/>
      <c r="HR122" s="50"/>
      <c r="HS122" s="50"/>
      <c r="HT122" s="50"/>
      <c r="HU122" s="50"/>
      <c r="HV122" s="50"/>
      <c r="HW122" s="50"/>
      <c r="HX122" s="50"/>
      <c r="HY122" s="50"/>
      <c r="HZ122" s="50"/>
      <c r="IA122" s="50"/>
      <c r="IB122" s="50"/>
      <c r="IC122" s="50"/>
      <c r="ID122" s="50"/>
      <c r="IE122" s="50"/>
      <c r="IF122" s="50"/>
      <c r="IG122" s="50"/>
      <c r="IH122" s="50"/>
      <c r="II122" s="50"/>
      <c r="IJ122" s="50"/>
      <c r="IK122" s="50"/>
      <c r="IL122" s="50"/>
      <c r="IM122" s="50"/>
      <c r="IN122" s="50"/>
      <c r="IO122" s="50"/>
      <c r="IP122" s="50"/>
      <c r="IQ122" s="50"/>
      <c r="IR122" s="50"/>
      <c r="IS122" s="50"/>
      <c r="IT122" s="50"/>
      <c r="IU122" s="50"/>
      <c r="IV122" s="50"/>
      <c r="IW122" s="50"/>
      <c r="IX122" s="50"/>
      <c r="IY122" s="50"/>
      <c r="IZ122" s="50"/>
      <c r="JA122" s="50"/>
      <c r="JB122" s="50"/>
      <c r="JC122" s="50"/>
      <c r="JD122" s="50"/>
      <c r="JE122" s="50"/>
      <c r="JF122" s="50"/>
      <c r="JG122" s="50"/>
      <c r="JH122" s="50"/>
      <c r="JI122" s="50"/>
      <c r="JJ122" s="50"/>
      <c r="JK122" s="50"/>
      <c r="JL122" s="50"/>
      <c r="JM122" s="50"/>
      <c r="JN122" s="50"/>
      <c r="JO122" s="50"/>
      <c r="JP122" s="50"/>
      <c r="JQ122" s="50"/>
      <c r="JR122" s="50"/>
      <c r="JS122" s="50"/>
      <c r="JT122" s="50"/>
      <c r="JU122" s="50"/>
      <c r="JV122" s="50"/>
      <c r="JW122" s="50"/>
      <c r="JX122" s="50"/>
      <c r="JY122" s="50"/>
      <c r="JZ122" s="50"/>
      <c r="KA122" s="50"/>
      <c r="KB122" s="50"/>
      <c r="KC122" s="50"/>
      <c r="KD122" s="50"/>
      <c r="KE122" s="50"/>
      <c r="KF122" s="50"/>
      <c r="KG122" s="50"/>
      <c r="KH122" s="50"/>
      <c r="KI122" s="50"/>
      <c r="KJ122" s="50"/>
      <c r="KK122" s="50"/>
      <c r="KL122" s="50"/>
      <c r="KM122" s="50"/>
      <c r="KN122" s="50"/>
      <c r="KO122" s="50"/>
      <c r="KP122" s="50"/>
      <c r="KQ122" s="50"/>
      <c r="KR122" s="50"/>
      <c r="KS122" s="50"/>
      <c r="KT122" s="50"/>
      <c r="KU122" s="50"/>
      <c r="KV122" s="50"/>
      <c r="KW122" s="50"/>
      <c r="KX122" s="50"/>
      <c r="KY122" s="50"/>
      <c r="KZ122" s="50"/>
      <c r="LA122" s="50"/>
      <c r="LB122" s="50"/>
      <c r="LC122" s="50"/>
      <c r="LD122" s="50"/>
      <c r="LE122" s="50"/>
      <c r="LF122" s="50"/>
      <c r="LG122" s="50"/>
      <c r="LH122" s="50"/>
      <c r="LI122" s="50"/>
      <c r="LJ122" s="50"/>
      <c r="LK122" s="50"/>
      <c r="LL122" s="50"/>
      <c r="LM122" s="50"/>
      <c r="LN122" s="50"/>
      <c r="LO122" s="50"/>
      <c r="LP122" s="50"/>
      <c r="LQ122" s="50"/>
      <c r="LR122" s="50"/>
      <c r="LS122" s="50"/>
      <c r="LT122" s="50"/>
      <c r="LU122" s="50"/>
      <c r="LV122" s="50"/>
      <c r="LW122" s="50"/>
      <c r="LX122" s="50"/>
      <c r="LY122" s="50"/>
      <c r="LZ122" s="50"/>
      <c r="MA122" s="50"/>
      <c r="MB122" s="50"/>
      <c r="MC122" s="50"/>
      <c r="MD122" s="50"/>
      <c r="ME122" s="50"/>
      <c r="MF122" s="50"/>
      <c r="MG122" s="50"/>
      <c r="MH122" s="50"/>
      <c r="MI122" s="50"/>
      <c r="MJ122" s="50"/>
      <c r="MK122" s="50"/>
      <c r="ML122" s="50"/>
      <c r="MM122" s="50"/>
      <c r="MN122" s="50"/>
      <c r="MO122" s="50"/>
      <c r="MP122" s="50"/>
      <c r="MQ122" s="50"/>
      <c r="MR122" s="50"/>
      <c r="MS122" s="50"/>
      <c r="MT122" s="50"/>
      <c r="MU122" s="50"/>
      <c r="MV122" s="50"/>
      <c r="MW122" s="50"/>
      <c r="MX122" s="50"/>
      <c r="MY122" s="50"/>
      <c r="MZ122" s="50"/>
      <c r="NA122" s="50"/>
      <c r="NB122" s="50"/>
      <c r="NC122" s="50"/>
      <c r="ND122" s="50"/>
      <c r="NE122" s="50"/>
      <c r="NF122" s="50"/>
      <c r="NG122" s="50"/>
      <c r="NH122" s="50"/>
      <c r="NI122" s="50"/>
      <c r="NJ122" s="50"/>
      <c r="NK122" s="50"/>
      <c r="NL122" s="50"/>
      <c r="NM122" s="50"/>
      <c r="NN122" s="50"/>
      <c r="NO122" s="50"/>
      <c r="NP122" s="50"/>
      <c r="NQ122" s="50"/>
      <c r="NR122" s="50"/>
      <c r="NS122" s="50"/>
      <c r="NT122" s="50"/>
      <c r="NU122" s="50"/>
      <c r="NV122" s="50"/>
      <c r="NW122" s="50"/>
      <c r="NX122" s="50"/>
      <c r="NY122" s="50"/>
      <c r="NZ122" s="50"/>
      <c r="OA122" s="50"/>
      <c r="OB122" s="50"/>
      <c r="OC122" s="50"/>
      <c r="OD122" s="50"/>
      <c r="OE122" s="50"/>
      <c r="OF122" s="50"/>
      <c r="OG122" s="50"/>
      <c r="OH122" s="50"/>
      <c r="OI122" s="50"/>
      <c r="OJ122" s="50"/>
      <c r="OK122" s="50"/>
      <c r="OL122" s="50"/>
      <c r="OM122" s="50"/>
      <c r="ON122" s="50"/>
      <c r="OO122" s="50"/>
      <c r="OP122" s="50"/>
      <c r="OQ122" s="50"/>
      <c r="OR122" s="50"/>
      <c r="OS122" s="50"/>
      <c r="OT122" s="50"/>
      <c r="OU122" s="50"/>
      <c r="OV122" s="50"/>
      <c r="OW122" s="50"/>
      <c r="OX122" s="50"/>
      <c r="OY122" s="50"/>
      <c r="OZ122" s="50"/>
      <c r="PA122" s="50"/>
      <c r="PB122" s="50"/>
      <c r="PC122" s="50"/>
      <c r="PD122" s="50"/>
      <c r="PE122" s="50"/>
      <c r="PF122" s="50"/>
      <c r="PG122" s="50"/>
      <c r="PH122" s="50"/>
      <c r="PI122" s="50"/>
      <c r="PJ122" s="50"/>
      <c r="PK122" s="50"/>
      <c r="PL122" s="50"/>
      <c r="PM122" s="50"/>
      <c r="PN122" s="50"/>
      <c r="PO122" s="50"/>
      <c r="PP122" s="50"/>
      <c r="PQ122" s="50"/>
      <c r="PR122" s="50"/>
      <c r="PS122" s="50"/>
      <c r="PT122" s="50"/>
      <c r="PU122" s="50"/>
      <c r="PV122" s="50"/>
      <c r="PW122" s="50"/>
      <c r="PX122" s="50"/>
      <c r="PY122" s="50"/>
      <c r="PZ122" s="50"/>
      <c r="QA122" s="50"/>
      <c r="QB122" s="50"/>
      <c r="QC122" s="50"/>
      <c r="QD122" s="50"/>
      <c r="QE122" s="50"/>
      <c r="QF122" s="50"/>
      <c r="QG122" s="50"/>
      <c r="QH122" s="50"/>
      <c r="QI122" s="50"/>
      <c r="QJ122" s="50"/>
      <c r="QK122" s="50"/>
      <c r="QL122" s="50"/>
      <c r="QM122" s="50"/>
      <c r="QN122" s="50"/>
      <c r="QO122" s="50"/>
      <c r="QP122" s="50"/>
      <c r="QQ122" s="50"/>
      <c r="QR122" s="50"/>
      <c r="QS122" s="50"/>
      <c r="QT122" s="50"/>
      <c r="QU122" s="50"/>
      <c r="QV122" s="50"/>
      <c r="QW122" s="50"/>
      <c r="QX122" s="50"/>
      <c r="QY122" s="50"/>
      <c r="QZ122" s="50"/>
      <c r="RA122" s="50"/>
      <c r="RB122" s="50"/>
      <c r="RC122" s="50"/>
      <c r="RD122" s="50"/>
      <c r="RE122" s="50"/>
      <c r="RF122" s="50"/>
      <c r="RG122" s="50"/>
      <c r="RH122" s="50"/>
      <c r="RI122" s="50"/>
      <c r="RJ122" s="50"/>
      <c r="RK122" s="50"/>
      <c r="RL122" s="50"/>
      <c r="RM122" s="50"/>
      <c r="RN122" s="50"/>
      <c r="RO122" s="50"/>
      <c r="RP122" s="50"/>
      <c r="RQ122" s="50"/>
      <c r="RR122" s="50"/>
      <c r="RS122" s="50"/>
      <c r="RT122" s="50"/>
      <c r="RU122" s="50"/>
      <c r="RV122" s="50"/>
      <c r="RW122" s="50"/>
      <c r="RX122" s="50"/>
      <c r="RY122" s="50"/>
      <c r="RZ122" s="50"/>
      <c r="SA122" s="50"/>
      <c r="SB122" s="50"/>
      <c r="SC122" s="50"/>
      <c r="SD122" s="50"/>
      <c r="SE122" s="50"/>
      <c r="SF122" s="50"/>
      <c r="SG122" s="50"/>
      <c r="SH122" s="50"/>
      <c r="SI122" s="50"/>
      <c r="SJ122" s="50"/>
      <c r="SK122" s="50"/>
      <c r="SL122" s="50"/>
      <c r="SM122" s="50"/>
      <c r="SN122" s="50"/>
      <c r="SO122" s="50"/>
      <c r="SP122" s="50"/>
      <c r="SQ122" s="50"/>
      <c r="SR122" s="50"/>
      <c r="SS122" s="50"/>
      <c r="ST122" s="50"/>
      <c r="SU122" s="50"/>
      <c r="SV122" s="50"/>
      <c r="SW122" s="50"/>
      <c r="SX122" s="50"/>
      <c r="SY122" s="50"/>
      <c r="SZ122" s="50"/>
      <c r="TA122" s="50"/>
      <c r="TB122" s="50"/>
      <c r="TC122" s="50"/>
      <c r="TD122" s="50"/>
      <c r="TE122" s="50"/>
      <c r="TF122" s="50"/>
      <c r="TG122" s="50"/>
      <c r="TH122" s="50"/>
      <c r="TI122" s="50"/>
      <c r="TJ122" s="50"/>
      <c r="TK122" s="50"/>
      <c r="TL122" s="50"/>
      <c r="TM122" s="50"/>
      <c r="TN122" s="50"/>
      <c r="TO122" s="50"/>
      <c r="TP122" s="50"/>
      <c r="TQ122" s="50"/>
      <c r="TR122" s="50"/>
      <c r="TS122" s="50"/>
      <c r="TT122" s="50"/>
      <c r="TU122" s="50"/>
      <c r="TV122" s="50"/>
      <c r="TW122" s="50"/>
      <c r="TX122" s="50"/>
      <c r="TY122" s="50"/>
      <c r="TZ122" s="50"/>
      <c r="UA122" s="50"/>
      <c r="UB122" s="50"/>
      <c r="UC122" s="50"/>
      <c r="UD122" s="50"/>
      <c r="UE122" s="50"/>
      <c r="UF122" s="50"/>
      <c r="UG122" s="50"/>
      <c r="UH122" s="50"/>
      <c r="UI122" s="50"/>
      <c r="UJ122" s="50"/>
      <c r="UK122" s="50"/>
      <c r="UL122" s="50"/>
      <c r="UM122" s="50"/>
      <c r="UN122" s="50"/>
      <c r="UO122" s="50"/>
      <c r="UP122" s="50"/>
      <c r="UQ122" s="50"/>
      <c r="UR122" s="50"/>
      <c r="US122" s="50"/>
      <c r="UT122" s="50"/>
      <c r="UU122" s="50"/>
      <c r="UV122" s="50"/>
      <c r="UW122" s="50"/>
      <c r="UX122" s="50"/>
      <c r="UY122" s="50"/>
      <c r="UZ122" s="50"/>
      <c r="VA122" s="50"/>
      <c r="VB122" s="50"/>
      <c r="VC122" s="50"/>
      <c r="VD122" s="50"/>
      <c r="VE122" s="50"/>
      <c r="VF122" s="50"/>
      <c r="VG122" s="50"/>
      <c r="VH122" s="50"/>
      <c r="VI122" s="50"/>
      <c r="VJ122" s="50"/>
      <c r="VK122" s="50"/>
      <c r="VL122" s="50"/>
      <c r="VM122" s="50"/>
      <c r="VN122" s="50"/>
      <c r="VO122" s="50"/>
      <c r="VP122" s="50"/>
      <c r="VQ122" s="50"/>
      <c r="VR122" s="50"/>
      <c r="VS122" s="50"/>
      <c r="VT122" s="50"/>
      <c r="VU122" s="50"/>
      <c r="VV122" s="50"/>
      <c r="VW122" s="50"/>
      <c r="VX122" s="50"/>
      <c r="VY122" s="50"/>
      <c r="VZ122" s="50"/>
      <c r="WA122" s="50"/>
      <c r="WB122" s="50"/>
      <c r="WC122" s="50"/>
      <c r="WD122" s="50"/>
      <c r="WE122" s="50"/>
      <c r="WF122" s="50"/>
      <c r="WG122" s="50"/>
      <c r="WH122" s="50"/>
      <c r="WI122" s="50"/>
      <c r="WJ122" s="50"/>
      <c r="WK122" s="50"/>
      <c r="WL122" s="50"/>
      <c r="WM122" s="50"/>
      <c r="WN122" s="50"/>
      <c r="WO122" s="50"/>
      <c r="WP122" s="50"/>
      <c r="WQ122" s="50"/>
      <c r="WR122" s="50"/>
      <c r="WS122" s="50"/>
      <c r="WT122" s="50"/>
      <c r="WU122" s="50"/>
      <c r="WV122" s="50"/>
      <c r="WW122" s="50"/>
      <c r="WX122" s="50"/>
      <c r="WY122" s="50"/>
      <c r="WZ122" s="50"/>
      <c r="XA122" s="50"/>
      <c r="XB122" s="50"/>
      <c r="XC122" s="50"/>
      <c r="XD122" s="50"/>
      <c r="XE122" s="50"/>
      <c r="XF122" s="50"/>
      <c r="XG122" s="50"/>
      <c r="XH122" s="50"/>
      <c r="XI122" s="50"/>
      <c r="XJ122" s="50"/>
      <c r="XK122" s="50"/>
      <c r="XL122" s="50"/>
      <c r="XM122" s="50"/>
      <c r="XN122" s="50"/>
      <c r="XO122" s="50"/>
      <c r="XP122" s="50"/>
      <c r="XQ122" s="50"/>
      <c r="XR122" s="50"/>
      <c r="XS122" s="50"/>
      <c r="XT122" s="50"/>
      <c r="XU122" s="50"/>
      <c r="XV122" s="50"/>
      <c r="XW122" s="50"/>
      <c r="XX122" s="50"/>
      <c r="XY122" s="50"/>
      <c r="XZ122" s="50"/>
      <c r="YA122" s="50"/>
      <c r="YB122" s="50"/>
      <c r="YC122" s="50"/>
      <c r="YD122" s="50"/>
      <c r="YE122" s="50"/>
      <c r="YF122" s="50"/>
      <c r="YG122" s="50"/>
      <c r="YH122" s="50"/>
      <c r="YI122" s="50"/>
      <c r="YJ122" s="50"/>
      <c r="YK122" s="50"/>
      <c r="YL122" s="50"/>
      <c r="YM122" s="50"/>
      <c r="YN122" s="50"/>
      <c r="YO122" s="50"/>
      <c r="YP122" s="50"/>
      <c r="YQ122" s="50"/>
      <c r="YR122" s="50"/>
      <c r="YS122" s="50"/>
      <c r="YT122" s="50"/>
      <c r="YU122" s="50"/>
      <c r="YV122" s="50"/>
      <c r="YW122" s="50"/>
      <c r="YX122" s="50"/>
      <c r="YY122" s="50"/>
      <c r="YZ122" s="50"/>
      <c r="ZA122" s="50"/>
      <c r="ZB122" s="50"/>
      <c r="ZC122" s="50"/>
      <c r="ZD122" s="50"/>
      <c r="ZE122" s="50"/>
      <c r="ZF122" s="50"/>
      <c r="ZG122" s="50"/>
      <c r="ZH122" s="50"/>
      <c r="ZI122" s="50"/>
      <c r="ZJ122" s="50"/>
      <c r="ZK122" s="50"/>
      <c r="ZL122" s="50"/>
      <c r="ZM122" s="50"/>
      <c r="ZN122" s="50"/>
      <c r="ZO122" s="50"/>
      <c r="ZP122" s="50"/>
      <c r="ZQ122" s="50"/>
      <c r="ZR122" s="50"/>
      <c r="ZS122" s="50"/>
      <c r="ZT122" s="50"/>
      <c r="ZU122" s="50"/>
      <c r="ZV122" s="50"/>
      <c r="ZW122" s="50"/>
      <c r="ZX122" s="50"/>
      <c r="ZY122" s="50"/>
      <c r="ZZ122" s="50"/>
      <c r="AAA122" s="50"/>
      <c r="AAB122" s="50"/>
      <c r="AAC122" s="50"/>
      <c r="AAD122" s="50"/>
      <c r="AAE122" s="50"/>
      <c r="AAF122" s="50"/>
      <c r="AAG122" s="50"/>
      <c r="AAH122" s="50"/>
      <c r="AAI122" s="50"/>
      <c r="AAJ122" s="50"/>
      <c r="AAK122" s="50"/>
      <c r="AAL122" s="50"/>
      <c r="AAM122" s="50"/>
      <c r="AAN122" s="50"/>
      <c r="AAO122" s="50"/>
      <c r="AAP122" s="50"/>
      <c r="AAQ122" s="50"/>
      <c r="AAR122" s="50"/>
      <c r="AAS122" s="50"/>
      <c r="AAT122" s="50"/>
      <c r="AAU122" s="50"/>
      <c r="AAV122" s="50"/>
      <c r="AAW122" s="50"/>
      <c r="AAX122" s="50"/>
      <c r="AAY122" s="50"/>
      <c r="AAZ122" s="50"/>
      <c r="ABA122" s="50"/>
      <c r="ABB122" s="50"/>
      <c r="ABC122" s="50"/>
      <c r="ABD122" s="50"/>
      <c r="ABE122" s="50"/>
      <c r="ABF122" s="50"/>
      <c r="ABG122" s="50"/>
      <c r="ABH122" s="50"/>
      <c r="ABI122" s="50"/>
      <c r="ABJ122" s="50"/>
      <c r="ABK122" s="50"/>
      <c r="ABL122" s="50"/>
      <c r="ABM122" s="50"/>
      <c r="ABN122" s="50"/>
      <c r="ABO122" s="50"/>
      <c r="ABP122" s="50"/>
      <c r="ABQ122" s="50"/>
      <c r="ABR122" s="50"/>
      <c r="ABS122" s="50"/>
      <c r="ABT122" s="50"/>
      <c r="ABU122" s="50"/>
      <c r="ABV122" s="50"/>
      <c r="ABW122" s="50"/>
      <c r="ABX122" s="50"/>
      <c r="ABY122" s="50"/>
      <c r="ABZ122" s="50"/>
      <c r="ACA122" s="50"/>
      <c r="ACB122" s="50"/>
      <c r="ACC122" s="50"/>
      <c r="ACD122" s="50"/>
      <c r="ACE122" s="50"/>
      <c r="ACF122" s="50"/>
      <c r="ACG122" s="50"/>
      <c r="ACH122" s="50"/>
      <c r="ACI122" s="50"/>
      <c r="ACJ122" s="50"/>
      <c r="ACK122" s="50"/>
      <c r="ACL122" s="50"/>
      <c r="ACM122" s="50"/>
      <c r="ACN122" s="50"/>
      <c r="ACO122" s="50"/>
      <c r="ACP122" s="50"/>
      <c r="ACQ122" s="50"/>
      <c r="ACR122" s="50"/>
      <c r="ACS122" s="50"/>
      <c r="ACT122" s="50"/>
      <c r="ACU122" s="50"/>
      <c r="ACV122" s="50"/>
      <c r="ACW122" s="50"/>
      <c r="ACX122" s="50"/>
      <c r="ACY122" s="50"/>
      <c r="ACZ122" s="50"/>
      <c r="ADA122" s="50"/>
      <c r="ADB122" s="50"/>
      <c r="ADC122" s="50"/>
      <c r="ADD122" s="50"/>
      <c r="ADE122" s="50"/>
      <c r="ADF122" s="50"/>
      <c r="ADG122" s="50"/>
      <c r="ADH122" s="50"/>
      <c r="ADI122" s="50"/>
      <c r="ADJ122" s="50"/>
      <c r="ADK122" s="50"/>
      <c r="ADL122" s="50"/>
      <c r="ADM122" s="50"/>
      <c r="ADN122" s="50"/>
      <c r="ADO122" s="50"/>
      <c r="ADP122" s="50"/>
      <c r="ADQ122" s="50"/>
      <c r="ADR122" s="50"/>
      <c r="ADS122" s="50"/>
      <c r="ADT122" s="50"/>
      <c r="ADU122" s="50"/>
      <c r="ADV122" s="50"/>
      <c r="ADW122" s="50"/>
      <c r="ADX122" s="50"/>
      <c r="ADY122" s="50"/>
      <c r="ADZ122" s="50"/>
      <c r="AEA122" s="50"/>
      <c r="AEB122" s="50"/>
      <c r="AEC122" s="50"/>
      <c r="AED122" s="50"/>
      <c r="AEE122" s="50"/>
      <c r="AEF122" s="50"/>
      <c r="AEG122" s="50"/>
      <c r="AEH122" s="50"/>
      <c r="AEI122" s="50"/>
      <c r="AEJ122" s="50"/>
      <c r="AEK122" s="50"/>
      <c r="AEL122" s="50"/>
      <c r="AEM122" s="50"/>
      <c r="AEN122" s="50"/>
      <c r="AEO122" s="50"/>
      <c r="AEP122" s="50"/>
      <c r="AEQ122" s="50"/>
      <c r="AER122" s="50"/>
      <c r="AES122" s="50"/>
      <c r="AET122" s="50"/>
      <c r="AEU122" s="50"/>
      <c r="AEV122" s="50"/>
      <c r="AEW122" s="50"/>
      <c r="AEX122" s="50"/>
      <c r="AEY122" s="50"/>
      <c r="AEZ122" s="50"/>
      <c r="AFA122" s="50"/>
      <c r="AFB122" s="50"/>
      <c r="AFC122" s="50"/>
      <c r="AFD122" s="50"/>
      <c r="AFE122" s="50"/>
      <c r="AFF122" s="50"/>
      <c r="AFG122" s="50"/>
      <c r="AFH122" s="50"/>
      <c r="AFI122" s="50"/>
      <c r="AFJ122" s="50"/>
      <c r="AFK122" s="50"/>
      <c r="AFL122" s="50"/>
      <c r="AFM122" s="50"/>
      <c r="AFN122" s="50"/>
      <c r="AFO122" s="50"/>
      <c r="AFP122" s="50"/>
      <c r="AFQ122" s="50"/>
      <c r="AFR122" s="50"/>
      <c r="AFS122" s="50"/>
      <c r="AFT122" s="50"/>
      <c r="AFU122" s="50"/>
      <c r="AFV122" s="50"/>
      <c r="AFW122" s="50"/>
      <c r="AFX122" s="50"/>
      <c r="AFY122" s="50"/>
      <c r="AFZ122" s="50"/>
      <c r="AGA122" s="50"/>
      <c r="AGB122" s="50"/>
      <c r="AGC122" s="50"/>
      <c r="AGD122" s="50"/>
      <c r="AGE122" s="50"/>
      <c r="AGF122" s="50"/>
      <c r="AGG122" s="50"/>
      <c r="AGH122" s="50"/>
      <c r="AGI122" s="50"/>
      <c r="AGJ122" s="50"/>
      <c r="AGK122" s="50"/>
      <c r="AGL122" s="50"/>
      <c r="AGM122" s="50"/>
      <c r="AGN122" s="50"/>
      <c r="AGO122" s="50"/>
      <c r="AGP122" s="50"/>
      <c r="AGQ122" s="50"/>
      <c r="AGR122" s="50"/>
      <c r="AGS122" s="50"/>
      <c r="AGT122" s="50"/>
      <c r="AGU122" s="50"/>
      <c r="AGV122" s="50"/>
      <c r="AGW122" s="50"/>
      <c r="AGX122" s="50"/>
      <c r="AGY122" s="50"/>
      <c r="AGZ122" s="50"/>
      <c r="AHA122" s="50"/>
      <c r="AHB122" s="50"/>
      <c r="AHC122" s="50"/>
      <c r="AHD122" s="50"/>
      <c r="AHE122" s="50"/>
      <c r="AHF122" s="50"/>
      <c r="AHG122" s="50"/>
      <c r="AHH122" s="50"/>
      <c r="AHI122" s="50"/>
      <c r="AHJ122" s="50"/>
      <c r="AHK122" s="50"/>
      <c r="AHL122" s="50"/>
      <c r="AHM122" s="50"/>
      <c r="AHN122" s="50"/>
      <c r="AHO122" s="50"/>
      <c r="AHP122" s="50"/>
      <c r="AHQ122" s="50"/>
      <c r="AHR122" s="50"/>
      <c r="AHS122" s="50"/>
      <c r="AHT122" s="50"/>
      <c r="AHU122" s="50"/>
      <c r="AHV122" s="50"/>
      <c r="AHW122" s="50"/>
      <c r="AHX122" s="50"/>
      <c r="AHY122" s="50"/>
      <c r="AHZ122" s="50"/>
      <c r="AIA122" s="50"/>
      <c r="AIB122" s="50"/>
      <c r="AIC122" s="50"/>
      <c r="AID122" s="50"/>
      <c r="AIE122" s="50"/>
      <c r="AIF122" s="50"/>
      <c r="AIG122" s="50"/>
      <c r="AIH122" s="50"/>
      <c r="AII122" s="50"/>
    </row>
    <row r="123" spans="1:919" ht="13.5" customHeight="1">
      <c r="A123" s="45">
        <v>1.01</v>
      </c>
      <c r="B123" s="45">
        <v>2.17</v>
      </c>
      <c r="C123" s="45">
        <f>IF(LEN(I123)=0,"",1+ABS((I123*A123)/LEN(I123))+A123)</f>
        <v>33960.566666666666</v>
      </c>
      <c r="D123" s="45">
        <f>IF(LEN(J123)=0,"",1+ABS((J123*B123)/LEN(J123))+B123)</f>
        <v>81572.746666666659</v>
      </c>
      <c r="E123" s="183" t="s">
        <v>1985</v>
      </c>
      <c r="F123" s="189" t="s">
        <v>2131</v>
      </c>
      <c r="G123" s="185"/>
      <c r="H123" s="185">
        <v>127</v>
      </c>
      <c r="I123" s="112">
        <v>201734</v>
      </c>
      <c r="J123" s="112">
        <v>225538</v>
      </c>
    </row>
    <row r="124" spans="1:919" ht="13.5" customHeight="1">
      <c r="A124" s="45">
        <v>1.02</v>
      </c>
      <c r="B124" s="45">
        <v>2.1800000000000002</v>
      </c>
      <c r="C124" s="45" t="str">
        <f>IF(LEN(I124)=0,"",1+ABS((I124*A124)/LEN(I124))+A124)</f>
        <v/>
      </c>
      <c r="D124" s="45" t="str">
        <f t="shared" ref="D124:D147" si="5">IF(LEN(J124)=0,"",1+ABS((J124*B124)/LEN(J124))+B124)</f>
        <v/>
      </c>
      <c r="E124" s="183" t="s">
        <v>1988</v>
      </c>
      <c r="F124" s="189" t="s">
        <v>2132</v>
      </c>
      <c r="G124" s="185"/>
      <c r="H124" s="185">
        <v>128</v>
      </c>
      <c r="I124" s="112"/>
      <c r="J124" s="112"/>
    </row>
    <row r="125" spans="1:919" ht="13.5" customHeight="1">
      <c r="A125" s="45">
        <v>1.03</v>
      </c>
      <c r="B125" s="45">
        <v>2.19</v>
      </c>
      <c r="C125" s="45" t="str">
        <f t="shared" ref="C125:C147" si="6">IF(LEN(I125)=0,"",1+ABS((I125*A125)/LEN(I125))+A125)</f>
        <v/>
      </c>
      <c r="D125" s="45" t="str">
        <f t="shared" si="5"/>
        <v/>
      </c>
      <c r="E125" s="183" t="s">
        <v>1991</v>
      </c>
      <c r="F125" s="189" t="s">
        <v>2133</v>
      </c>
      <c r="G125" s="185"/>
      <c r="H125" s="185">
        <v>129</v>
      </c>
      <c r="I125" s="112"/>
      <c r="J125" s="112"/>
    </row>
    <row r="126" spans="1:919" ht="13.5" customHeight="1">
      <c r="A126" s="45">
        <v>1.04</v>
      </c>
      <c r="B126" s="45">
        <v>2.2000000000000002</v>
      </c>
      <c r="C126" s="45">
        <f t="shared" si="6"/>
        <v>5801671.0300000003</v>
      </c>
      <c r="D126" s="45">
        <f t="shared" si="5"/>
        <v>12879968.1</v>
      </c>
      <c r="E126" s="183" t="s">
        <v>1999</v>
      </c>
      <c r="F126" s="192" t="s">
        <v>2134</v>
      </c>
      <c r="G126" s="185"/>
      <c r="H126" s="185">
        <v>130</v>
      </c>
      <c r="I126" s="112">
        <v>44628223</v>
      </c>
      <c r="J126" s="112">
        <v>46836236</v>
      </c>
    </row>
    <row r="127" spans="1:919" ht="13.5" customHeight="1">
      <c r="A127" s="45">
        <v>1.05</v>
      </c>
      <c r="B127" s="45">
        <v>2.21</v>
      </c>
      <c r="C127" s="45">
        <f t="shared" si="6"/>
        <v>12758956.300000001</v>
      </c>
      <c r="D127" s="45">
        <f t="shared" si="5"/>
        <v>27665528.962222226</v>
      </c>
      <c r="E127" s="183" t="s">
        <v>2009</v>
      </c>
      <c r="F127" s="192" t="s">
        <v>2135</v>
      </c>
      <c r="G127" s="185"/>
      <c r="H127" s="185">
        <v>131</v>
      </c>
      <c r="I127" s="112">
        <v>109362465</v>
      </c>
      <c r="J127" s="112">
        <v>112665037</v>
      </c>
    </row>
    <row r="128" spans="1:919" ht="13.5" customHeight="1">
      <c r="A128" s="45">
        <v>1.06</v>
      </c>
      <c r="B128" s="45">
        <v>2.2200000000000002</v>
      </c>
      <c r="C128" s="45" t="str">
        <f t="shared" si="6"/>
        <v/>
      </c>
      <c r="D128" s="45" t="str">
        <f t="shared" si="5"/>
        <v/>
      </c>
      <c r="E128" s="183" t="s">
        <v>2012</v>
      </c>
      <c r="F128" s="192" t="s">
        <v>2136</v>
      </c>
      <c r="G128" s="185"/>
      <c r="H128" s="185">
        <v>132</v>
      </c>
      <c r="I128" s="112"/>
      <c r="J128" s="112"/>
    </row>
    <row r="129" spans="1:10" ht="13.5" customHeight="1">
      <c r="A129" s="45">
        <v>1.07</v>
      </c>
      <c r="B129" s="45">
        <v>2.23</v>
      </c>
      <c r="C129" s="45" t="str">
        <f t="shared" si="6"/>
        <v/>
      </c>
      <c r="D129" s="45" t="str">
        <f t="shared" si="5"/>
        <v/>
      </c>
      <c r="E129" s="186" t="s">
        <v>2061</v>
      </c>
      <c r="F129" s="193" t="s">
        <v>2137</v>
      </c>
      <c r="G129" s="185"/>
      <c r="H129" s="179">
        <v>133</v>
      </c>
      <c r="I129" s="114"/>
      <c r="J129" s="114"/>
    </row>
    <row r="130" spans="1:10" ht="13.5" customHeight="1">
      <c r="A130" s="45">
        <v>1.08</v>
      </c>
      <c r="B130" s="45">
        <v>2.2400000000000002</v>
      </c>
      <c r="C130" s="45">
        <f t="shared" si="6"/>
        <v>30162178.360000003</v>
      </c>
      <c r="D130" s="45">
        <f t="shared" si="5"/>
        <v>63025885.94222223</v>
      </c>
      <c r="E130" s="186" t="s">
        <v>2090</v>
      </c>
      <c r="F130" s="192" t="s">
        <v>2138</v>
      </c>
      <c r="G130" s="185"/>
      <c r="H130" s="179">
        <v>134</v>
      </c>
      <c r="I130" s="194">
        <f>IFERROR(IF(AND(I131,I138,I139,I140,I141,I142,I143)="","",SUM(I131,I138,I139,I140,I141,I142,I143)),"")</f>
        <v>251351469</v>
      </c>
      <c r="J130" s="194">
        <f>IFERROR(IF(AND(J131,J138,J139,J140,J141,J142,J143)="","",SUM(J131,J138,J139,J140,J141,J142,J143)),"")</f>
        <v>253228993</v>
      </c>
    </row>
    <row r="131" spans="1:10" ht="13.5" customHeight="1">
      <c r="A131" s="45">
        <v>1.0900000000000001</v>
      </c>
      <c r="B131" s="45">
        <v>2.25</v>
      </c>
      <c r="C131" s="45">
        <f t="shared" si="6"/>
        <v>18840529.525555559</v>
      </c>
      <c r="D131" s="45">
        <f t="shared" si="5"/>
        <v>30941352.25</v>
      </c>
      <c r="E131" s="183" t="s">
        <v>1980</v>
      </c>
      <c r="F131" s="192" t="s">
        <v>2139</v>
      </c>
      <c r="G131" s="185"/>
      <c r="H131" s="185">
        <v>135</v>
      </c>
      <c r="I131" s="111">
        <f t="array" ref="I131">IF(AND(ISBLANK(I132:I137)),"",SUM(I132:I137))</f>
        <v>155563988</v>
      </c>
      <c r="J131" s="111">
        <f t="array" ref="J131">IF(AND(ISBLANK(J132:J137)),"",SUM(J132:J137))</f>
        <v>123765396</v>
      </c>
    </row>
    <row r="132" spans="1:10" ht="13.5" customHeight="1">
      <c r="A132" s="45">
        <v>1.1000000000000001</v>
      </c>
      <c r="B132" s="45">
        <v>2.2599999999999998</v>
      </c>
      <c r="C132" s="45">
        <f t="shared" si="6"/>
        <v>13003963.4</v>
      </c>
      <c r="D132" s="45">
        <f t="shared" si="5"/>
        <v>16790974.969999999</v>
      </c>
      <c r="E132" s="183" t="s">
        <v>1983</v>
      </c>
      <c r="F132" s="189" t="s">
        <v>2140</v>
      </c>
      <c r="G132" s="185"/>
      <c r="H132" s="185">
        <v>136</v>
      </c>
      <c r="I132" s="112">
        <v>106396047</v>
      </c>
      <c r="J132" s="112">
        <v>59437068</v>
      </c>
    </row>
    <row r="133" spans="1:10" ht="13.5" customHeight="1">
      <c r="A133" s="45">
        <v>1.1100000000000001</v>
      </c>
      <c r="B133" s="45">
        <v>2.27</v>
      </c>
      <c r="C133" s="45">
        <f t="shared" si="6"/>
        <v>5576378.0687500006</v>
      </c>
      <c r="D133" s="45">
        <f t="shared" si="5"/>
        <v>12739577.24375</v>
      </c>
      <c r="E133" s="183" t="s">
        <v>1985</v>
      </c>
      <c r="F133" s="189" t="s">
        <v>2141</v>
      </c>
      <c r="G133" s="185"/>
      <c r="H133" s="185">
        <v>137</v>
      </c>
      <c r="I133" s="112">
        <v>40190097</v>
      </c>
      <c r="J133" s="112">
        <v>44897177</v>
      </c>
    </row>
    <row r="134" spans="1:10" ht="13.5" customHeight="1">
      <c r="A134" s="45">
        <v>1.1200000000000001</v>
      </c>
      <c r="B134" s="45">
        <v>2.2799999999999998</v>
      </c>
      <c r="C134" s="45">
        <f t="shared" si="6"/>
        <v>1398626.9200000004</v>
      </c>
      <c r="D134" s="45">
        <f t="shared" si="5"/>
        <v>5414662.7050000001</v>
      </c>
      <c r="E134" s="183" t="s">
        <v>1988</v>
      </c>
      <c r="F134" s="189" t="s">
        <v>2129</v>
      </c>
      <c r="G134" s="185"/>
      <c r="H134" s="185">
        <v>138</v>
      </c>
      <c r="I134" s="112">
        <v>8741405</v>
      </c>
      <c r="J134" s="112">
        <v>18998805</v>
      </c>
    </row>
    <row r="135" spans="1:10" ht="13.5" customHeight="1">
      <c r="A135" s="45">
        <v>1.1299999999999999</v>
      </c>
      <c r="B135" s="45">
        <v>2.29</v>
      </c>
      <c r="C135" s="45">
        <f t="shared" si="6"/>
        <v>44486.274999999994</v>
      </c>
      <c r="D135" s="45">
        <f t="shared" si="5"/>
        <v>164915.73166666669</v>
      </c>
      <c r="E135" s="183" t="s">
        <v>1991</v>
      </c>
      <c r="F135" s="189" t="s">
        <v>2131</v>
      </c>
      <c r="G135" s="185"/>
      <c r="H135" s="185">
        <v>139</v>
      </c>
      <c r="I135" s="112">
        <v>236199</v>
      </c>
      <c r="J135" s="112">
        <v>432085</v>
      </c>
    </row>
    <row r="136" spans="1:10" ht="13.5" customHeight="1">
      <c r="A136" s="45">
        <v>1.1399999999999999</v>
      </c>
      <c r="B136" s="45">
        <v>2.2999999999999998</v>
      </c>
      <c r="C136" s="45" t="str">
        <f t="shared" si="6"/>
        <v/>
      </c>
      <c r="D136" s="45" t="str">
        <f t="shared" si="5"/>
        <v/>
      </c>
      <c r="E136" s="183" t="s">
        <v>1994</v>
      </c>
      <c r="F136" s="189" t="s">
        <v>2132</v>
      </c>
      <c r="G136" s="185"/>
      <c r="H136" s="185">
        <v>140</v>
      </c>
      <c r="I136" s="112"/>
      <c r="J136" s="112"/>
    </row>
    <row r="137" spans="1:10" ht="13.5" customHeight="1">
      <c r="A137" s="45">
        <v>1.1499999999999999</v>
      </c>
      <c r="B137" s="45">
        <v>2.31</v>
      </c>
      <c r="C137" s="45">
        <f t="shared" si="6"/>
        <v>94.15</v>
      </c>
      <c r="D137" s="45">
        <f t="shared" si="5"/>
        <v>204.28</v>
      </c>
      <c r="E137" s="183" t="s">
        <v>1997</v>
      </c>
      <c r="F137" s="189" t="s">
        <v>2133</v>
      </c>
      <c r="G137" s="185"/>
      <c r="H137" s="185">
        <v>141</v>
      </c>
      <c r="I137" s="112">
        <v>240</v>
      </c>
      <c r="J137" s="112">
        <v>261</v>
      </c>
    </row>
    <row r="138" spans="1:10" ht="13.5" customHeight="1">
      <c r="A138" s="45">
        <v>1.1599999999999999</v>
      </c>
      <c r="B138" s="45">
        <v>2.3199999999999998</v>
      </c>
      <c r="C138" s="45" t="str">
        <f t="shared" si="6"/>
        <v/>
      </c>
      <c r="D138" s="45" t="str">
        <f t="shared" si="5"/>
        <v/>
      </c>
      <c r="E138" s="183" t="s">
        <v>1999</v>
      </c>
      <c r="F138" s="192" t="s">
        <v>2142</v>
      </c>
      <c r="G138" s="185"/>
      <c r="H138" s="185">
        <v>142</v>
      </c>
      <c r="I138" s="112"/>
      <c r="J138" s="112"/>
    </row>
    <row r="139" spans="1:10" ht="13.5" customHeight="1">
      <c r="A139" s="45">
        <v>1.17</v>
      </c>
      <c r="B139" s="45">
        <v>2.33</v>
      </c>
      <c r="C139" s="45" t="str">
        <f t="shared" si="6"/>
        <v/>
      </c>
      <c r="D139" s="45" t="str">
        <f t="shared" si="5"/>
        <v/>
      </c>
      <c r="E139" s="183" t="s">
        <v>2009</v>
      </c>
      <c r="F139" s="192" t="s">
        <v>2085</v>
      </c>
      <c r="G139" s="185"/>
      <c r="H139" s="185">
        <v>143</v>
      </c>
      <c r="I139" s="112"/>
      <c r="J139" s="112"/>
    </row>
    <row r="140" spans="1:10" ht="13.5" customHeight="1">
      <c r="A140" s="45">
        <v>1.18</v>
      </c>
      <c r="B140" s="45">
        <v>2.34</v>
      </c>
      <c r="C140" s="45">
        <f t="shared" si="6"/>
        <v>2017459.5374999999</v>
      </c>
      <c r="D140" s="45">
        <f t="shared" si="5"/>
        <v>4000723.8624999998</v>
      </c>
      <c r="E140" s="183" t="s">
        <v>2012</v>
      </c>
      <c r="F140" s="192" t="s">
        <v>2134</v>
      </c>
      <c r="G140" s="185"/>
      <c r="H140" s="185">
        <v>144</v>
      </c>
      <c r="I140" s="112">
        <v>13677677</v>
      </c>
      <c r="J140" s="112">
        <v>13677677</v>
      </c>
    </row>
    <row r="141" spans="1:10" ht="13.5" customHeight="1">
      <c r="A141" s="45">
        <v>1.19</v>
      </c>
      <c r="B141" s="45">
        <v>2.35</v>
      </c>
      <c r="C141" s="45" t="str">
        <f t="shared" si="6"/>
        <v/>
      </c>
      <c r="D141" s="45" t="str">
        <f t="shared" si="5"/>
        <v/>
      </c>
      <c r="E141" s="183" t="s">
        <v>2024</v>
      </c>
      <c r="F141" s="192" t="s">
        <v>2135</v>
      </c>
      <c r="G141" s="185"/>
      <c r="H141" s="185">
        <v>145</v>
      </c>
      <c r="I141" s="112"/>
      <c r="J141" s="112"/>
    </row>
    <row r="142" spans="1:10" ht="13.5" customHeight="1">
      <c r="A142" s="45">
        <v>1.2</v>
      </c>
      <c r="B142" s="45">
        <v>2.36</v>
      </c>
      <c r="C142" s="45" t="str">
        <f t="shared" si="6"/>
        <v/>
      </c>
      <c r="D142" s="45" t="str">
        <f t="shared" si="5"/>
        <v/>
      </c>
      <c r="E142" s="183" t="s">
        <v>2027</v>
      </c>
      <c r="F142" s="192" t="s">
        <v>2143</v>
      </c>
      <c r="G142" s="185"/>
      <c r="H142" s="185">
        <v>146</v>
      </c>
      <c r="I142" s="112"/>
      <c r="J142" s="112"/>
    </row>
    <row r="143" spans="1:10" ht="13.5" customHeight="1">
      <c r="A143" s="45">
        <v>1.21</v>
      </c>
      <c r="B143" s="45">
        <v>2.37</v>
      </c>
      <c r="C143" s="45">
        <f t="shared" si="6"/>
        <v>12419110.065000001</v>
      </c>
      <c r="D143" s="45">
        <f t="shared" si="5"/>
        <v>30490295.63666667</v>
      </c>
      <c r="E143" s="183" t="s">
        <v>2029</v>
      </c>
      <c r="F143" s="192" t="s">
        <v>2136</v>
      </c>
      <c r="G143" s="185"/>
      <c r="H143" s="185">
        <v>147</v>
      </c>
      <c r="I143" s="112">
        <v>82109804</v>
      </c>
      <c r="J143" s="112">
        <v>115785920</v>
      </c>
    </row>
    <row r="144" spans="1:10" ht="13.5" customHeight="1">
      <c r="A144" s="45">
        <v>1.22</v>
      </c>
      <c r="B144" s="45">
        <v>2.38</v>
      </c>
      <c r="C144" s="45">
        <f t="shared" si="6"/>
        <v>67035446.868888892</v>
      </c>
      <c r="D144" s="45">
        <f t="shared" si="5"/>
        <v>132729303.11333331</v>
      </c>
      <c r="E144" s="186" t="s">
        <v>2092</v>
      </c>
      <c r="F144" s="192" t="s">
        <v>2144</v>
      </c>
      <c r="G144" s="185"/>
      <c r="H144" s="179">
        <v>148</v>
      </c>
      <c r="I144" s="194">
        <f>IFERROR(IF(AND(I116,I129,I130)="","",SUM(I116,I129,I130)),"")</f>
        <v>494523772</v>
      </c>
      <c r="J144" s="194">
        <f>IFERROR(IF(AND(J116,J129,J130)="","",SUM(J116,J129,J130)),"")</f>
        <v>501917520</v>
      </c>
    </row>
    <row r="145" spans="1:919" ht="13.5" customHeight="1">
      <c r="A145" s="45">
        <v>1.23</v>
      </c>
      <c r="B145" s="45">
        <v>2.39</v>
      </c>
      <c r="C145" s="45">
        <f t="shared" si="6"/>
        <v>376594354.699</v>
      </c>
      <c r="D145" s="45">
        <f t="shared" si="5"/>
        <v>731040338.73699999</v>
      </c>
      <c r="E145" s="186" t="s">
        <v>2095</v>
      </c>
      <c r="F145" s="192" t="s">
        <v>2145</v>
      </c>
      <c r="G145" s="185"/>
      <c r="H145" s="179">
        <v>149</v>
      </c>
      <c r="I145" s="194">
        <f>IFERROR(IF(AND(I114,I144)="","",SUM(I114,I144)),"")</f>
        <v>3061742703</v>
      </c>
      <c r="J145" s="194">
        <f>IFERROR(IF(AND(J114,J144)="","",SUM(J114,J144)),"")</f>
        <v>3058746173</v>
      </c>
    </row>
    <row r="146" spans="1:919" ht="13.5" customHeight="1">
      <c r="A146" s="45">
        <v>1.24</v>
      </c>
      <c r="B146" s="45">
        <v>2.4</v>
      </c>
      <c r="C146" s="45">
        <f t="shared" si="6"/>
        <v>257172115.088</v>
      </c>
      <c r="D146" s="45">
        <f t="shared" si="5"/>
        <v>507369626.19999999</v>
      </c>
      <c r="E146" s="186" t="s">
        <v>2146</v>
      </c>
      <c r="F146" s="193" t="s">
        <v>2093</v>
      </c>
      <c r="G146" s="185"/>
      <c r="H146" s="179">
        <v>150</v>
      </c>
      <c r="I146" s="114">
        <v>2073968652</v>
      </c>
      <c r="J146" s="114">
        <v>2114040095</v>
      </c>
    </row>
    <row r="147" spans="1:919" ht="13.5" customHeight="1">
      <c r="A147" s="45">
        <v>1.25</v>
      </c>
      <c r="B147" s="45">
        <v>2.41</v>
      </c>
      <c r="C147" s="45">
        <f t="shared" si="6"/>
        <v>641963921.625</v>
      </c>
      <c r="D147" s="45">
        <f t="shared" si="5"/>
        <v>1246641493.9980001</v>
      </c>
      <c r="E147" s="186" t="s">
        <v>2147</v>
      </c>
      <c r="F147" s="192" t="s">
        <v>2148</v>
      </c>
      <c r="G147" s="185"/>
      <c r="H147" s="179">
        <v>151</v>
      </c>
      <c r="I147" s="194">
        <f>IFERROR(IF(AND(I145,I146)="","",SUM(I145,I146)),"")</f>
        <v>5135711355</v>
      </c>
      <c r="J147" s="194">
        <f>IFERROR(IF(AND(J145,J146)="","",SUM(J145,J146)),"")</f>
        <v>5172786268</v>
      </c>
    </row>
    <row r="148" spans="1:919">
      <c r="C148" s="45">
        <f>IF(ISERROR(ABS(LOG(ABS(SUM(C19:C147)),EXP(3)))),"",ABS(LOG(ABS(SUM(C19:C147)),EXP(3))))</f>
        <v>7.2948605745147788</v>
      </c>
      <c r="D148" s="45">
        <f>IF(ISERROR(ABS(LOG(ABS(SUM(D19:D147)),EXP(3)))),"",ABS(LOG(ABS(SUM(D19:D147)),EXP(3))))</f>
        <v>7.6099749831690735</v>
      </c>
    </row>
    <row r="149" spans="1:919" s="146" customFormat="1" ht="12.75">
      <c r="C149" s="153" t="str">
        <f>IF(ISERROR(IF(ISERROR(MID(C148,FIND(".",C148,1)+11,13)),MID(C148,FIND(",",C148,1)+11,13),MID(C148,FIND(".",C148,1)+11,13))),"",IF(ISERROR(MID(C148,FIND(".",C148,1)+11,13)),MID(C148,FIND(",",C148,1)+11,13),MID(C148,FIND(".",C148,1)+11,13)))</f>
        <v>1478</v>
      </c>
      <c r="D149" s="153" t="str">
        <f>IF(ISERROR(IF(ISERROR(MID(D148,FIND(".",D148,1)+11,13)),MID(D148,FIND(",",D148,1)+11,13),MID(D148,FIND(".",D148,1)+11,13))),"",IF(ISERROR(MID(D148,FIND(".",D148,1)+11,13)),MID(D148,FIND(",",D148,1)+11,13),MID(D148,FIND(".",D148,1)+11,13)))</f>
        <v>6907</v>
      </c>
      <c r="E149" s="156"/>
      <c r="F149" s="115"/>
      <c r="G149" s="157"/>
      <c r="H149" s="115"/>
      <c r="I149" s="195"/>
      <c r="J149" s="158"/>
    </row>
    <row r="150" spans="1:919" s="51" customFormat="1" ht="12.75">
      <c r="A150" s="49"/>
      <c r="B150" s="49"/>
      <c r="C150" s="49"/>
      <c r="D150" s="49"/>
      <c r="E150" s="146" t="s">
        <v>2149</v>
      </c>
      <c r="F150" s="115"/>
      <c r="G150" s="154"/>
      <c r="I150" s="160" t="s">
        <v>2151</v>
      </c>
      <c r="J150" s="154" t="s">
        <v>2150</v>
      </c>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c r="IX150" s="50"/>
      <c r="IY150" s="50"/>
      <c r="IZ150" s="50"/>
      <c r="JA150" s="50"/>
      <c r="JB150" s="50"/>
      <c r="JC150" s="50"/>
      <c r="JD150" s="50"/>
      <c r="JE150" s="50"/>
      <c r="JF150" s="50"/>
      <c r="JG150" s="50"/>
      <c r="JH150" s="50"/>
      <c r="JI150" s="50"/>
      <c r="JJ150" s="50"/>
      <c r="JK150" s="50"/>
      <c r="JL150" s="50"/>
      <c r="JM150" s="50"/>
      <c r="JN150" s="50"/>
      <c r="JO150" s="50"/>
      <c r="JP150" s="50"/>
      <c r="JQ150" s="50"/>
      <c r="JR150" s="50"/>
      <c r="JS150" s="50"/>
      <c r="JT150" s="50"/>
      <c r="JU150" s="50"/>
      <c r="JV150" s="50"/>
      <c r="JW150" s="50"/>
      <c r="JX150" s="50"/>
      <c r="JY150" s="50"/>
      <c r="JZ150" s="50"/>
      <c r="KA150" s="50"/>
      <c r="KB150" s="50"/>
      <c r="KC150" s="50"/>
      <c r="KD150" s="50"/>
      <c r="KE150" s="50"/>
      <c r="KF150" s="50"/>
      <c r="KG150" s="50"/>
      <c r="KH150" s="50"/>
      <c r="KI150" s="50"/>
      <c r="KJ150" s="50"/>
      <c r="KK150" s="50"/>
      <c r="KL150" s="50"/>
      <c r="KM150" s="50"/>
      <c r="KN150" s="50"/>
      <c r="KO150" s="50"/>
      <c r="KP150" s="50"/>
      <c r="KQ150" s="50"/>
      <c r="KR150" s="50"/>
      <c r="KS150" s="50"/>
      <c r="KT150" s="50"/>
      <c r="KU150" s="50"/>
      <c r="KV150" s="50"/>
      <c r="KW150" s="50"/>
      <c r="KX150" s="50"/>
      <c r="KY150" s="50"/>
      <c r="KZ150" s="50"/>
      <c r="LA150" s="50"/>
      <c r="LB150" s="50"/>
      <c r="LC150" s="50"/>
      <c r="LD150" s="50"/>
      <c r="LE150" s="50"/>
      <c r="LF150" s="50"/>
      <c r="LG150" s="50"/>
      <c r="LH150" s="50"/>
      <c r="LI150" s="50"/>
      <c r="LJ150" s="50"/>
      <c r="LK150" s="50"/>
      <c r="LL150" s="50"/>
      <c r="LM150" s="50"/>
      <c r="LN150" s="50"/>
      <c r="LO150" s="50"/>
      <c r="LP150" s="50"/>
      <c r="LQ150" s="50"/>
      <c r="LR150" s="50"/>
      <c r="LS150" s="50"/>
      <c r="LT150" s="50"/>
      <c r="LU150" s="50"/>
      <c r="LV150" s="50"/>
      <c r="LW150" s="50"/>
      <c r="LX150" s="50"/>
      <c r="LY150" s="50"/>
      <c r="LZ150" s="50"/>
      <c r="MA150" s="50"/>
      <c r="MB150" s="50"/>
      <c r="MC150" s="50"/>
      <c r="MD150" s="50"/>
      <c r="ME150" s="50"/>
      <c r="MF150" s="50"/>
      <c r="MG150" s="50"/>
      <c r="MH150" s="50"/>
      <c r="MI150" s="50"/>
      <c r="MJ150" s="50"/>
      <c r="MK150" s="50"/>
      <c r="ML150" s="50"/>
      <c r="MM150" s="50"/>
      <c r="MN150" s="50"/>
      <c r="MO150" s="50"/>
      <c r="MP150" s="50"/>
      <c r="MQ150" s="50"/>
      <c r="MR150" s="50"/>
      <c r="MS150" s="50"/>
      <c r="MT150" s="50"/>
      <c r="MU150" s="50"/>
      <c r="MV150" s="50"/>
      <c r="MW150" s="50"/>
      <c r="MX150" s="50"/>
      <c r="MY150" s="50"/>
      <c r="MZ150" s="50"/>
      <c r="NA150" s="50"/>
      <c r="NB150" s="50"/>
      <c r="NC150" s="50"/>
      <c r="ND150" s="50"/>
      <c r="NE150" s="50"/>
      <c r="NF150" s="50"/>
      <c r="NG150" s="50"/>
      <c r="NH150" s="50"/>
      <c r="NI150" s="50"/>
      <c r="NJ150" s="50"/>
      <c r="NK150" s="50"/>
      <c r="NL150" s="50"/>
      <c r="NM150" s="50"/>
      <c r="NN150" s="50"/>
      <c r="NO150" s="50"/>
      <c r="NP150" s="50"/>
      <c r="NQ150" s="50"/>
      <c r="NR150" s="50"/>
      <c r="NS150" s="50"/>
      <c r="NT150" s="50"/>
      <c r="NU150" s="50"/>
      <c r="NV150" s="50"/>
      <c r="NW150" s="50"/>
      <c r="NX150" s="50"/>
      <c r="NY150" s="50"/>
      <c r="NZ150" s="50"/>
      <c r="OA150" s="50"/>
      <c r="OB150" s="50"/>
      <c r="OC150" s="50"/>
      <c r="OD150" s="50"/>
      <c r="OE150" s="50"/>
      <c r="OF150" s="50"/>
      <c r="OG150" s="50"/>
      <c r="OH150" s="50"/>
      <c r="OI150" s="50"/>
      <c r="OJ150" s="50"/>
      <c r="OK150" s="50"/>
      <c r="OL150" s="50"/>
      <c r="OM150" s="50"/>
      <c r="ON150" s="50"/>
      <c r="OO150" s="50"/>
      <c r="OP150" s="50"/>
      <c r="OQ150" s="50"/>
      <c r="OR150" s="50"/>
      <c r="OS150" s="50"/>
      <c r="OT150" s="50"/>
      <c r="OU150" s="50"/>
      <c r="OV150" s="50"/>
      <c r="OW150" s="50"/>
      <c r="OX150" s="50"/>
      <c r="OY150" s="50"/>
      <c r="OZ150" s="50"/>
      <c r="PA150" s="50"/>
      <c r="PB150" s="50"/>
      <c r="PC150" s="50"/>
      <c r="PD150" s="50"/>
      <c r="PE150" s="50"/>
      <c r="PF150" s="50"/>
      <c r="PG150" s="50"/>
      <c r="PH150" s="50"/>
      <c r="PI150" s="50"/>
      <c r="PJ150" s="50"/>
      <c r="PK150" s="50"/>
      <c r="PL150" s="50"/>
      <c r="PM150" s="50"/>
      <c r="PN150" s="50"/>
      <c r="PO150" s="50"/>
      <c r="PP150" s="50"/>
      <c r="PQ150" s="50"/>
      <c r="PR150" s="50"/>
      <c r="PS150" s="50"/>
      <c r="PT150" s="50"/>
      <c r="PU150" s="50"/>
      <c r="PV150" s="50"/>
      <c r="PW150" s="50"/>
      <c r="PX150" s="50"/>
      <c r="PY150" s="50"/>
      <c r="PZ150" s="50"/>
      <c r="QA150" s="50"/>
      <c r="QB150" s="50"/>
      <c r="QC150" s="50"/>
      <c r="QD150" s="50"/>
      <c r="QE150" s="50"/>
      <c r="QF150" s="50"/>
      <c r="QG150" s="50"/>
      <c r="QH150" s="50"/>
      <c r="QI150" s="50"/>
      <c r="QJ150" s="50"/>
      <c r="QK150" s="50"/>
      <c r="QL150" s="50"/>
      <c r="QM150" s="50"/>
      <c r="QN150" s="50"/>
      <c r="QO150" s="50"/>
      <c r="QP150" s="50"/>
      <c r="QQ150" s="50"/>
      <c r="QR150" s="50"/>
      <c r="QS150" s="50"/>
      <c r="QT150" s="50"/>
      <c r="QU150" s="50"/>
      <c r="QV150" s="50"/>
      <c r="QW150" s="50"/>
      <c r="QX150" s="50"/>
      <c r="QY150" s="50"/>
      <c r="QZ150" s="50"/>
      <c r="RA150" s="50"/>
      <c r="RB150" s="50"/>
      <c r="RC150" s="50"/>
      <c r="RD150" s="50"/>
      <c r="RE150" s="50"/>
      <c r="RF150" s="50"/>
      <c r="RG150" s="50"/>
      <c r="RH150" s="50"/>
      <c r="RI150" s="50"/>
      <c r="RJ150" s="50"/>
      <c r="RK150" s="50"/>
      <c r="RL150" s="50"/>
      <c r="RM150" s="50"/>
      <c r="RN150" s="50"/>
      <c r="RO150" s="50"/>
      <c r="RP150" s="50"/>
      <c r="RQ150" s="50"/>
      <c r="RR150" s="50"/>
      <c r="RS150" s="50"/>
      <c r="RT150" s="50"/>
      <c r="RU150" s="50"/>
      <c r="RV150" s="50"/>
      <c r="RW150" s="50"/>
      <c r="RX150" s="50"/>
      <c r="RY150" s="50"/>
      <c r="RZ150" s="50"/>
      <c r="SA150" s="50"/>
      <c r="SB150" s="50"/>
      <c r="SC150" s="50"/>
      <c r="SD150" s="50"/>
      <c r="SE150" s="50"/>
      <c r="SF150" s="50"/>
      <c r="SG150" s="50"/>
      <c r="SH150" s="50"/>
      <c r="SI150" s="50"/>
      <c r="SJ150" s="50"/>
      <c r="SK150" s="50"/>
      <c r="SL150" s="50"/>
      <c r="SM150" s="50"/>
      <c r="SN150" s="50"/>
      <c r="SO150" s="50"/>
      <c r="SP150" s="50"/>
      <c r="SQ150" s="50"/>
      <c r="SR150" s="50"/>
      <c r="SS150" s="50"/>
      <c r="ST150" s="50"/>
      <c r="SU150" s="50"/>
      <c r="SV150" s="50"/>
      <c r="SW150" s="50"/>
      <c r="SX150" s="50"/>
      <c r="SY150" s="50"/>
      <c r="SZ150" s="50"/>
      <c r="TA150" s="50"/>
      <c r="TB150" s="50"/>
      <c r="TC150" s="50"/>
      <c r="TD150" s="50"/>
      <c r="TE150" s="50"/>
      <c r="TF150" s="50"/>
      <c r="TG150" s="50"/>
      <c r="TH150" s="50"/>
      <c r="TI150" s="50"/>
      <c r="TJ150" s="50"/>
      <c r="TK150" s="50"/>
      <c r="TL150" s="50"/>
      <c r="TM150" s="50"/>
      <c r="TN150" s="50"/>
      <c r="TO150" s="50"/>
      <c r="TP150" s="50"/>
      <c r="TQ150" s="50"/>
      <c r="TR150" s="50"/>
      <c r="TS150" s="50"/>
      <c r="TT150" s="50"/>
      <c r="TU150" s="50"/>
      <c r="TV150" s="50"/>
      <c r="TW150" s="50"/>
      <c r="TX150" s="50"/>
      <c r="TY150" s="50"/>
      <c r="TZ150" s="50"/>
      <c r="UA150" s="50"/>
      <c r="UB150" s="50"/>
      <c r="UC150" s="50"/>
      <c r="UD150" s="50"/>
      <c r="UE150" s="50"/>
      <c r="UF150" s="50"/>
      <c r="UG150" s="50"/>
      <c r="UH150" s="50"/>
      <c r="UI150" s="50"/>
      <c r="UJ150" s="50"/>
      <c r="UK150" s="50"/>
      <c r="UL150" s="50"/>
      <c r="UM150" s="50"/>
      <c r="UN150" s="50"/>
      <c r="UO150" s="50"/>
      <c r="UP150" s="50"/>
      <c r="UQ150" s="50"/>
      <c r="UR150" s="50"/>
      <c r="US150" s="50"/>
      <c r="UT150" s="50"/>
      <c r="UU150" s="50"/>
      <c r="UV150" s="50"/>
      <c r="UW150" s="50"/>
      <c r="UX150" s="50"/>
      <c r="UY150" s="50"/>
      <c r="UZ150" s="50"/>
      <c r="VA150" s="50"/>
      <c r="VB150" s="50"/>
      <c r="VC150" s="50"/>
      <c r="VD150" s="50"/>
      <c r="VE150" s="50"/>
      <c r="VF150" s="50"/>
      <c r="VG150" s="50"/>
      <c r="VH150" s="50"/>
      <c r="VI150" s="50"/>
      <c r="VJ150" s="50"/>
      <c r="VK150" s="50"/>
      <c r="VL150" s="50"/>
      <c r="VM150" s="50"/>
      <c r="VN150" s="50"/>
      <c r="VO150" s="50"/>
      <c r="VP150" s="50"/>
      <c r="VQ150" s="50"/>
      <c r="VR150" s="50"/>
      <c r="VS150" s="50"/>
      <c r="VT150" s="50"/>
      <c r="VU150" s="50"/>
      <c r="VV150" s="50"/>
      <c r="VW150" s="50"/>
      <c r="VX150" s="50"/>
      <c r="VY150" s="50"/>
      <c r="VZ150" s="50"/>
      <c r="WA150" s="50"/>
      <c r="WB150" s="50"/>
      <c r="WC150" s="50"/>
      <c r="WD150" s="50"/>
      <c r="WE150" s="50"/>
      <c r="WF150" s="50"/>
      <c r="WG150" s="50"/>
      <c r="WH150" s="50"/>
      <c r="WI150" s="50"/>
      <c r="WJ150" s="50"/>
      <c r="WK150" s="50"/>
      <c r="WL150" s="50"/>
      <c r="WM150" s="50"/>
      <c r="WN150" s="50"/>
      <c r="WO150" s="50"/>
      <c r="WP150" s="50"/>
      <c r="WQ150" s="50"/>
      <c r="WR150" s="50"/>
      <c r="WS150" s="50"/>
      <c r="WT150" s="50"/>
      <c r="WU150" s="50"/>
      <c r="WV150" s="50"/>
      <c r="WW150" s="50"/>
      <c r="WX150" s="50"/>
      <c r="WY150" s="50"/>
      <c r="WZ150" s="50"/>
      <c r="XA150" s="50"/>
      <c r="XB150" s="50"/>
      <c r="XC150" s="50"/>
      <c r="XD150" s="50"/>
      <c r="XE150" s="50"/>
      <c r="XF150" s="50"/>
      <c r="XG150" s="50"/>
      <c r="XH150" s="50"/>
      <c r="XI150" s="50"/>
      <c r="XJ150" s="50"/>
      <c r="XK150" s="50"/>
      <c r="XL150" s="50"/>
      <c r="XM150" s="50"/>
      <c r="XN150" s="50"/>
      <c r="XO150" s="50"/>
      <c r="XP150" s="50"/>
      <c r="XQ150" s="50"/>
      <c r="XR150" s="50"/>
      <c r="XS150" s="50"/>
      <c r="XT150" s="50"/>
      <c r="XU150" s="50"/>
      <c r="XV150" s="50"/>
      <c r="XW150" s="50"/>
      <c r="XX150" s="50"/>
      <c r="XY150" s="50"/>
      <c r="XZ150" s="50"/>
      <c r="YA150" s="50"/>
      <c r="YB150" s="50"/>
      <c r="YC150" s="50"/>
      <c r="YD150" s="50"/>
      <c r="YE150" s="50"/>
      <c r="YF150" s="50"/>
      <c r="YG150" s="50"/>
      <c r="YH150" s="50"/>
      <c r="YI150" s="50"/>
      <c r="YJ150" s="50"/>
      <c r="YK150" s="50"/>
      <c r="YL150" s="50"/>
      <c r="YM150" s="50"/>
      <c r="YN150" s="50"/>
      <c r="YO150" s="50"/>
      <c r="YP150" s="50"/>
      <c r="YQ150" s="50"/>
      <c r="YR150" s="50"/>
      <c r="YS150" s="50"/>
      <c r="YT150" s="50"/>
      <c r="YU150" s="50"/>
      <c r="YV150" s="50"/>
      <c r="YW150" s="50"/>
      <c r="YX150" s="50"/>
      <c r="YY150" s="50"/>
      <c r="YZ150" s="50"/>
      <c r="ZA150" s="50"/>
      <c r="ZB150" s="50"/>
      <c r="ZC150" s="50"/>
      <c r="ZD150" s="50"/>
      <c r="ZE150" s="50"/>
      <c r="ZF150" s="50"/>
      <c r="ZG150" s="50"/>
      <c r="ZH150" s="50"/>
      <c r="ZI150" s="50"/>
      <c r="ZJ150" s="50"/>
      <c r="ZK150" s="50"/>
      <c r="ZL150" s="50"/>
      <c r="ZM150" s="50"/>
      <c r="ZN150" s="50"/>
      <c r="ZO150" s="50"/>
      <c r="ZP150" s="50"/>
      <c r="ZQ150" s="50"/>
      <c r="ZR150" s="50"/>
      <c r="ZS150" s="50"/>
      <c r="ZT150" s="50"/>
      <c r="ZU150" s="50"/>
      <c r="ZV150" s="50"/>
      <c r="ZW150" s="50"/>
      <c r="ZX150" s="50"/>
      <c r="ZY150" s="50"/>
      <c r="ZZ150" s="50"/>
      <c r="AAA150" s="50"/>
      <c r="AAB150" s="50"/>
      <c r="AAC150" s="50"/>
      <c r="AAD150" s="50"/>
      <c r="AAE150" s="50"/>
      <c r="AAF150" s="50"/>
      <c r="AAG150" s="50"/>
      <c r="AAH150" s="50"/>
      <c r="AAI150" s="50"/>
      <c r="AAJ150" s="50"/>
      <c r="AAK150" s="50"/>
      <c r="AAL150" s="50"/>
      <c r="AAM150" s="50"/>
      <c r="AAN150" s="50"/>
      <c r="AAO150" s="50"/>
      <c r="AAP150" s="50"/>
      <c r="AAQ150" s="50"/>
      <c r="AAR150" s="50"/>
      <c r="AAS150" s="50"/>
      <c r="AAT150" s="50"/>
      <c r="AAU150" s="50"/>
      <c r="AAV150" s="50"/>
      <c r="AAW150" s="50"/>
      <c r="AAX150" s="50"/>
      <c r="AAY150" s="50"/>
      <c r="AAZ150" s="50"/>
      <c r="ABA150" s="50"/>
      <c r="ABB150" s="50"/>
      <c r="ABC150" s="50"/>
      <c r="ABD150" s="50"/>
      <c r="ABE150" s="50"/>
      <c r="ABF150" s="50"/>
      <c r="ABG150" s="50"/>
      <c r="ABH150" s="50"/>
      <c r="ABI150" s="50"/>
      <c r="ABJ150" s="50"/>
      <c r="ABK150" s="50"/>
      <c r="ABL150" s="50"/>
      <c r="ABM150" s="50"/>
      <c r="ABN150" s="50"/>
      <c r="ABO150" s="50"/>
      <c r="ABP150" s="50"/>
      <c r="ABQ150" s="50"/>
      <c r="ABR150" s="50"/>
      <c r="ABS150" s="50"/>
      <c r="ABT150" s="50"/>
      <c r="ABU150" s="50"/>
      <c r="ABV150" s="50"/>
      <c r="ABW150" s="50"/>
      <c r="ABX150" s="50"/>
      <c r="ABY150" s="50"/>
      <c r="ABZ150" s="50"/>
      <c r="ACA150" s="50"/>
      <c r="ACB150" s="50"/>
      <c r="ACC150" s="50"/>
      <c r="ACD150" s="50"/>
      <c r="ACE150" s="50"/>
      <c r="ACF150" s="50"/>
      <c r="ACG150" s="50"/>
      <c r="ACH150" s="50"/>
      <c r="ACI150" s="50"/>
      <c r="ACJ150" s="50"/>
      <c r="ACK150" s="50"/>
      <c r="ACL150" s="50"/>
      <c r="ACM150" s="50"/>
      <c r="ACN150" s="50"/>
      <c r="ACO150" s="50"/>
      <c r="ACP150" s="50"/>
      <c r="ACQ150" s="50"/>
      <c r="ACR150" s="50"/>
      <c r="ACS150" s="50"/>
      <c r="ACT150" s="50"/>
      <c r="ACU150" s="50"/>
      <c r="ACV150" s="50"/>
      <c r="ACW150" s="50"/>
      <c r="ACX150" s="50"/>
      <c r="ACY150" s="50"/>
      <c r="ACZ150" s="50"/>
      <c r="ADA150" s="50"/>
      <c r="ADB150" s="50"/>
      <c r="ADC150" s="50"/>
      <c r="ADD150" s="50"/>
      <c r="ADE150" s="50"/>
      <c r="ADF150" s="50"/>
      <c r="ADG150" s="50"/>
      <c r="ADH150" s="50"/>
      <c r="ADI150" s="50"/>
      <c r="ADJ150" s="50"/>
      <c r="ADK150" s="50"/>
      <c r="ADL150" s="50"/>
      <c r="ADM150" s="50"/>
      <c r="ADN150" s="50"/>
      <c r="ADO150" s="50"/>
      <c r="ADP150" s="50"/>
      <c r="ADQ150" s="50"/>
      <c r="ADR150" s="50"/>
      <c r="ADS150" s="50"/>
      <c r="ADT150" s="50"/>
      <c r="ADU150" s="50"/>
      <c r="ADV150" s="50"/>
      <c r="ADW150" s="50"/>
      <c r="ADX150" s="50"/>
      <c r="ADY150" s="50"/>
      <c r="ADZ150" s="50"/>
      <c r="AEA150" s="50"/>
      <c r="AEB150" s="50"/>
      <c r="AEC150" s="50"/>
      <c r="AED150" s="50"/>
      <c r="AEE150" s="50"/>
      <c r="AEF150" s="50"/>
      <c r="AEG150" s="50"/>
      <c r="AEH150" s="50"/>
      <c r="AEI150" s="50"/>
      <c r="AEJ150" s="50"/>
      <c r="AEK150" s="50"/>
      <c r="AEL150" s="50"/>
      <c r="AEM150" s="50"/>
      <c r="AEN150" s="50"/>
      <c r="AEO150" s="50"/>
      <c r="AEP150" s="50"/>
      <c r="AEQ150" s="50"/>
      <c r="AER150" s="50"/>
      <c r="AES150" s="50"/>
      <c r="AET150" s="50"/>
      <c r="AEU150" s="50"/>
      <c r="AEV150" s="50"/>
      <c r="AEW150" s="50"/>
      <c r="AEX150" s="50"/>
      <c r="AEY150" s="50"/>
      <c r="AEZ150" s="50"/>
      <c r="AFA150" s="50"/>
      <c r="AFB150" s="50"/>
      <c r="AFC150" s="50"/>
      <c r="AFD150" s="50"/>
      <c r="AFE150" s="50"/>
      <c r="AFF150" s="50"/>
      <c r="AFG150" s="50"/>
      <c r="AFH150" s="50"/>
      <c r="AFI150" s="50"/>
      <c r="AFJ150" s="50"/>
      <c r="AFK150" s="50"/>
      <c r="AFL150" s="50"/>
      <c r="AFM150" s="50"/>
      <c r="AFN150" s="50"/>
      <c r="AFO150" s="50"/>
      <c r="AFP150" s="50"/>
      <c r="AFQ150" s="50"/>
      <c r="AFR150" s="50"/>
      <c r="AFS150" s="50"/>
      <c r="AFT150" s="50"/>
      <c r="AFU150" s="50"/>
      <c r="AFV150" s="50"/>
      <c r="AFW150" s="50"/>
      <c r="AFX150" s="50"/>
      <c r="AFY150" s="50"/>
      <c r="AFZ150" s="50"/>
      <c r="AGA150" s="50"/>
      <c r="AGB150" s="50"/>
      <c r="AGC150" s="50"/>
      <c r="AGD150" s="50"/>
      <c r="AGE150" s="50"/>
      <c r="AGF150" s="50"/>
      <c r="AGG150" s="50"/>
      <c r="AGH150" s="50"/>
      <c r="AGI150" s="50"/>
      <c r="AGJ150" s="50"/>
      <c r="AGK150" s="50"/>
      <c r="AGL150" s="50"/>
      <c r="AGM150" s="50"/>
      <c r="AGN150" s="50"/>
      <c r="AGO150" s="50"/>
      <c r="AGP150" s="50"/>
      <c r="AGQ150" s="50"/>
      <c r="AGR150" s="50"/>
      <c r="AGS150" s="50"/>
      <c r="AGT150" s="50"/>
      <c r="AGU150" s="50"/>
      <c r="AGV150" s="50"/>
      <c r="AGW150" s="50"/>
      <c r="AGX150" s="50"/>
      <c r="AGY150" s="50"/>
      <c r="AGZ150" s="50"/>
      <c r="AHA150" s="50"/>
      <c r="AHB150" s="50"/>
      <c r="AHC150" s="50"/>
      <c r="AHD150" s="50"/>
      <c r="AHE150" s="50"/>
      <c r="AHF150" s="50"/>
      <c r="AHG150" s="50"/>
      <c r="AHH150" s="50"/>
      <c r="AHI150" s="50"/>
      <c r="AHJ150" s="50"/>
      <c r="AHK150" s="50"/>
      <c r="AHL150" s="50"/>
      <c r="AHM150" s="50"/>
      <c r="AHN150" s="50"/>
      <c r="AHO150" s="50"/>
      <c r="AHP150" s="50"/>
      <c r="AHQ150" s="50"/>
      <c r="AHR150" s="50"/>
      <c r="AHS150" s="50"/>
      <c r="AHT150" s="50"/>
      <c r="AHU150" s="50"/>
      <c r="AHV150" s="50"/>
      <c r="AHW150" s="50"/>
      <c r="AHX150" s="50"/>
      <c r="AHY150" s="50"/>
      <c r="AHZ150" s="50"/>
      <c r="AIA150" s="50"/>
      <c r="AIB150" s="50"/>
      <c r="AIC150" s="50"/>
      <c r="AID150" s="50"/>
      <c r="AIE150" s="50"/>
      <c r="AIF150" s="50"/>
      <c r="AIG150" s="50"/>
      <c r="AIH150" s="50"/>
      <c r="AII150" s="50"/>
    </row>
    <row r="151" spans="1:919" s="51" customFormat="1" ht="12.75">
      <c r="A151" s="49"/>
      <c r="B151" s="49"/>
      <c r="C151" s="49"/>
      <c r="D151" s="49"/>
      <c r="E151" s="360" t="str">
        <f>OP!C45</f>
        <v>U Sarajevu, 31.07.2026. godine</v>
      </c>
      <c r="F151" s="360"/>
      <c r="G151" s="159"/>
      <c r="H151" s="115"/>
      <c r="I151" s="160"/>
      <c r="J151" s="275" t="str">
        <f>OP!AJ45</f>
        <v>dr. sci. Sanel Buljubašić</v>
      </c>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c r="IX151" s="50"/>
      <c r="IY151" s="50"/>
      <c r="IZ151" s="50"/>
      <c r="JA151" s="50"/>
      <c r="JB151" s="50"/>
      <c r="JC151" s="50"/>
      <c r="JD151" s="50"/>
      <c r="JE151" s="50"/>
      <c r="JF151" s="50"/>
      <c r="JG151" s="50"/>
      <c r="JH151" s="50"/>
      <c r="JI151" s="50"/>
      <c r="JJ151" s="50"/>
      <c r="JK151" s="50"/>
      <c r="JL151" s="50"/>
      <c r="JM151" s="50"/>
      <c r="JN151" s="50"/>
      <c r="JO151" s="50"/>
      <c r="JP151" s="50"/>
      <c r="JQ151" s="50"/>
      <c r="JR151" s="50"/>
      <c r="JS151" s="50"/>
      <c r="JT151" s="50"/>
      <c r="JU151" s="50"/>
      <c r="JV151" s="50"/>
      <c r="JW151" s="50"/>
      <c r="JX151" s="50"/>
      <c r="JY151" s="50"/>
      <c r="JZ151" s="50"/>
      <c r="KA151" s="50"/>
      <c r="KB151" s="50"/>
      <c r="KC151" s="50"/>
      <c r="KD151" s="50"/>
      <c r="KE151" s="50"/>
      <c r="KF151" s="50"/>
      <c r="KG151" s="50"/>
      <c r="KH151" s="50"/>
      <c r="KI151" s="50"/>
      <c r="KJ151" s="50"/>
      <c r="KK151" s="50"/>
      <c r="KL151" s="50"/>
      <c r="KM151" s="50"/>
      <c r="KN151" s="50"/>
      <c r="KO151" s="50"/>
      <c r="KP151" s="50"/>
      <c r="KQ151" s="50"/>
      <c r="KR151" s="50"/>
      <c r="KS151" s="50"/>
      <c r="KT151" s="50"/>
      <c r="KU151" s="50"/>
      <c r="KV151" s="50"/>
      <c r="KW151" s="50"/>
      <c r="KX151" s="50"/>
      <c r="KY151" s="50"/>
      <c r="KZ151" s="50"/>
      <c r="LA151" s="50"/>
      <c r="LB151" s="50"/>
      <c r="LC151" s="50"/>
      <c r="LD151" s="50"/>
      <c r="LE151" s="50"/>
      <c r="LF151" s="50"/>
      <c r="LG151" s="50"/>
      <c r="LH151" s="50"/>
      <c r="LI151" s="50"/>
      <c r="LJ151" s="50"/>
      <c r="LK151" s="50"/>
      <c r="LL151" s="50"/>
      <c r="LM151" s="50"/>
      <c r="LN151" s="50"/>
      <c r="LO151" s="50"/>
      <c r="LP151" s="50"/>
      <c r="LQ151" s="50"/>
      <c r="LR151" s="50"/>
      <c r="LS151" s="50"/>
      <c r="LT151" s="50"/>
      <c r="LU151" s="50"/>
      <c r="LV151" s="50"/>
      <c r="LW151" s="50"/>
      <c r="LX151" s="50"/>
      <c r="LY151" s="50"/>
      <c r="LZ151" s="50"/>
      <c r="MA151" s="50"/>
      <c r="MB151" s="50"/>
      <c r="MC151" s="50"/>
      <c r="MD151" s="50"/>
      <c r="ME151" s="50"/>
      <c r="MF151" s="50"/>
      <c r="MG151" s="50"/>
      <c r="MH151" s="50"/>
      <c r="MI151" s="50"/>
      <c r="MJ151" s="50"/>
      <c r="MK151" s="50"/>
      <c r="ML151" s="50"/>
      <c r="MM151" s="50"/>
      <c r="MN151" s="50"/>
      <c r="MO151" s="50"/>
      <c r="MP151" s="50"/>
      <c r="MQ151" s="50"/>
      <c r="MR151" s="50"/>
      <c r="MS151" s="50"/>
      <c r="MT151" s="50"/>
      <c r="MU151" s="50"/>
      <c r="MV151" s="50"/>
      <c r="MW151" s="50"/>
      <c r="MX151" s="50"/>
      <c r="MY151" s="50"/>
      <c r="MZ151" s="50"/>
      <c r="NA151" s="50"/>
      <c r="NB151" s="50"/>
      <c r="NC151" s="50"/>
      <c r="ND151" s="50"/>
      <c r="NE151" s="50"/>
      <c r="NF151" s="50"/>
      <c r="NG151" s="50"/>
      <c r="NH151" s="50"/>
      <c r="NI151" s="50"/>
      <c r="NJ151" s="50"/>
      <c r="NK151" s="50"/>
      <c r="NL151" s="50"/>
      <c r="NM151" s="50"/>
      <c r="NN151" s="50"/>
      <c r="NO151" s="50"/>
      <c r="NP151" s="50"/>
      <c r="NQ151" s="50"/>
      <c r="NR151" s="50"/>
      <c r="NS151" s="50"/>
      <c r="NT151" s="50"/>
      <c r="NU151" s="50"/>
      <c r="NV151" s="50"/>
      <c r="NW151" s="50"/>
      <c r="NX151" s="50"/>
      <c r="NY151" s="50"/>
      <c r="NZ151" s="50"/>
      <c r="OA151" s="50"/>
      <c r="OB151" s="50"/>
      <c r="OC151" s="50"/>
      <c r="OD151" s="50"/>
      <c r="OE151" s="50"/>
      <c r="OF151" s="50"/>
      <c r="OG151" s="50"/>
      <c r="OH151" s="50"/>
      <c r="OI151" s="50"/>
      <c r="OJ151" s="50"/>
      <c r="OK151" s="50"/>
      <c r="OL151" s="50"/>
      <c r="OM151" s="50"/>
      <c r="ON151" s="50"/>
      <c r="OO151" s="50"/>
      <c r="OP151" s="50"/>
      <c r="OQ151" s="50"/>
      <c r="OR151" s="50"/>
      <c r="OS151" s="50"/>
      <c r="OT151" s="50"/>
      <c r="OU151" s="50"/>
      <c r="OV151" s="50"/>
      <c r="OW151" s="50"/>
      <c r="OX151" s="50"/>
      <c r="OY151" s="50"/>
      <c r="OZ151" s="50"/>
      <c r="PA151" s="50"/>
      <c r="PB151" s="50"/>
      <c r="PC151" s="50"/>
      <c r="PD151" s="50"/>
      <c r="PE151" s="50"/>
      <c r="PF151" s="50"/>
      <c r="PG151" s="50"/>
      <c r="PH151" s="50"/>
      <c r="PI151" s="50"/>
      <c r="PJ151" s="50"/>
      <c r="PK151" s="50"/>
      <c r="PL151" s="50"/>
      <c r="PM151" s="50"/>
      <c r="PN151" s="50"/>
      <c r="PO151" s="50"/>
      <c r="PP151" s="50"/>
      <c r="PQ151" s="50"/>
      <c r="PR151" s="50"/>
      <c r="PS151" s="50"/>
      <c r="PT151" s="50"/>
      <c r="PU151" s="50"/>
      <c r="PV151" s="50"/>
      <c r="PW151" s="50"/>
      <c r="PX151" s="50"/>
      <c r="PY151" s="50"/>
      <c r="PZ151" s="50"/>
      <c r="QA151" s="50"/>
      <c r="QB151" s="50"/>
      <c r="QC151" s="50"/>
      <c r="QD151" s="50"/>
      <c r="QE151" s="50"/>
      <c r="QF151" s="50"/>
      <c r="QG151" s="50"/>
      <c r="QH151" s="50"/>
      <c r="QI151" s="50"/>
      <c r="QJ151" s="50"/>
      <c r="QK151" s="50"/>
      <c r="QL151" s="50"/>
      <c r="QM151" s="50"/>
      <c r="QN151" s="50"/>
      <c r="QO151" s="50"/>
      <c r="QP151" s="50"/>
      <c r="QQ151" s="50"/>
      <c r="QR151" s="50"/>
      <c r="QS151" s="50"/>
      <c r="QT151" s="50"/>
      <c r="QU151" s="50"/>
      <c r="QV151" s="50"/>
      <c r="QW151" s="50"/>
      <c r="QX151" s="50"/>
      <c r="QY151" s="50"/>
      <c r="QZ151" s="50"/>
      <c r="RA151" s="50"/>
      <c r="RB151" s="50"/>
      <c r="RC151" s="50"/>
      <c r="RD151" s="50"/>
      <c r="RE151" s="50"/>
      <c r="RF151" s="50"/>
      <c r="RG151" s="50"/>
      <c r="RH151" s="50"/>
      <c r="RI151" s="50"/>
      <c r="RJ151" s="50"/>
      <c r="RK151" s="50"/>
      <c r="RL151" s="50"/>
      <c r="RM151" s="50"/>
      <c r="RN151" s="50"/>
      <c r="RO151" s="50"/>
      <c r="RP151" s="50"/>
      <c r="RQ151" s="50"/>
      <c r="RR151" s="50"/>
      <c r="RS151" s="50"/>
      <c r="RT151" s="50"/>
      <c r="RU151" s="50"/>
      <c r="RV151" s="50"/>
      <c r="RW151" s="50"/>
      <c r="RX151" s="50"/>
      <c r="RY151" s="50"/>
      <c r="RZ151" s="50"/>
      <c r="SA151" s="50"/>
      <c r="SB151" s="50"/>
      <c r="SC151" s="50"/>
      <c r="SD151" s="50"/>
      <c r="SE151" s="50"/>
      <c r="SF151" s="50"/>
      <c r="SG151" s="50"/>
      <c r="SH151" s="50"/>
      <c r="SI151" s="50"/>
      <c r="SJ151" s="50"/>
      <c r="SK151" s="50"/>
      <c r="SL151" s="50"/>
      <c r="SM151" s="50"/>
      <c r="SN151" s="50"/>
      <c r="SO151" s="50"/>
      <c r="SP151" s="50"/>
      <c r="SQ151" s="50"/>
      <c r="SR151" s="50"/>
      <c r="SS151" s="50"/>
      <c r="ST151" s="50"/>
      <c r="SU151" s="50"/>
      <c r="SV151" s="50"/>
      <c r="SW151" s="50"/>
      <c r="SX151" s="50"/>
      <c r="SY151" s="50"/>
      <c r="SZ151" s="50"/>
      <c r="TA151" s="50"/>
      <c r="TB151" s="50"/>
      <c r="TC151" s="50"/>
      <c r="TD151" s="50"/>
      <c r="TE151" s="50"/>
      <c r="TF151" s="50"/>
      <c r="TG151" s="50"/>
      <c r="TH151" s="50"/>
      <c r="TI151" s="50"/>
      <c r="TJ151" s="50"/>
      <c r="TK151" s="50"/>
      <c r="TL151" s="50"/>
      <c r="TM151" s="50"/>
      <c r="TN151" s="50"/>
      <c r="TO151" s="50"/>
      <c r="TP151" s="50"/>
      <c r="TQ151" s="50"/>
      <c r="TR151" s="50"/>
      <c r="TS151" s="50"/>
      <c r="TT151" s="50"/>
      <c r="TU151" s="50"/>
      <c r="TV151" s="50"/>
      <c r="TW151" s="50"/>
      <c r="TX151" s="50"/>
      <c r="TY151" s="50"/>
      <c r="TZ151" s="50"/>
      <c r="UA151" s="50"/>
      <c r="UB151" s="50"/>
      <c r="UC151" s="50"/>
      <c r="UD151" s="50"/>
      <c r="UE151" s="50"/>
      <c r="UF151" s="50"/>
      <c r="UG151" s="50"/>
      <c r="UH151" s="50"/>
      <c r="UI151" s="50"/>
      <c r="UJ151" s="50"/>
      <c r="UK151" s="50"/>
      <c r="UL151" s="50"/>
      <c r="UM151" s="50"/>
      <c r="UN151" s="50"/>
      <c r="UO151" s="50"/>
      <c r="UP151" s="50"/>
      <c r="UQ151" s="50"/>
      <c r="UR151" s="50"/>
      <c r="US151" s="50"/>
      <c r="UT151" s="50"/>
      <c r="UU151" s="50"/>
      <c r="UV151" s="50"/>
      <c r="UW151" s="50"/>
      <c r="UX151" s="50"/>
      <c r="UY151" s="50"/>
      <c r="UZ151" s="50"/>
      <c r="VA151" s="50"/>
      <c r="VB151" s="50"/>
      <c r="VC151" s="50"/>
      <c r="VD151" s="50"/>
      <c r="VE151" s="50"/>
      <c r="VF151" s="50"/>
      <c r="VG151" s="50"/>
      <c r="VH151" s="50"/>
      <c r="VI151" s="50"/>
      <c r="VJ151" s="50"/>
      <c r="VK151" s="50"/>
      <c r="VL151" s="50"/>
      <c r="VM151" s="50"/>
      <c r="VN151" s="50"/>
      <c r="VO151" s="50"/>
      <c r="VP151" s="50"/>
      <c r="VQ151" s="50"/>
      <c r="VR151" s="50"/>
      <c r="VS151" s="50"/>
      <c r="VT151" s="50"/>
      <c r="VU151" s="50"/>
      <c r="VV151" s="50"/>
      <c r="VW151" s="50"/>
      <c r="VX151" s="50"/>
      <c r="VY151" s="50"/>
      <c r="VZ151" s="50"/>
      <c r="WA151" s="50"/>
      <c r="WB151" s="50"/>
      <c r="WC151" s="50"/>
      <c r="WD151" s="50"/>
      <c r="WE151" s="50"/>
      <c r="WF151" s="50"/>
      <c r="WG151" s="50"/>
      <c r="WH151" s="50"/>
      <c r="WI151" s="50"/>
      <c r="WJ151" s="50"/>
      <c r="WK151" s="50"/>
      <c r="WL151" s="50"/>
      <c r="WM151" s="50"/>
      <c r="WN151" s="50"/>
      <c r="WO151" s="50"/>
      <c r="WP151" s="50"/>
      <c r="WQ151" s="50"/>
      <c r="WR151" s="50"/>
      <c r="WS151" s="50"/>
      <c r="WT151" s="50"/>
      <c r="WU151" s="50"/>
      <c r="WV151" s="50"/>
      <c r="WW151" s="50"/>
      <c r="WX151" s="50"/>
      <c r="WY151" s="50"/>
      <c r="WZ151" s="50"/>
      <c r="XA151" s="50"/>
      <c r="XB151" s="50"/>
      <c r="XC151" s="50"/>
      <c r="XD151" s="50"/>
      <c r="XE151" s="50"/>
      <c r="XF151" s="50"/>
      <c r="XG151" s="50"/>
      <c r="XH151" s="50"/>
      <c r="XI151" s="50"/>
      <c r="XJ151" s="50"/>
      <c r="XK151" s="50"/>
      <c r="XL151" s="50"/>
      <c r="XM151" s="50"/>
      <c r="XN151" s="50"/>
      <c r="XO151" s="50"/>
      <c r="XP151" s="50"/>
      <c r="XQ151" s="50"/>
      <c r="XR151" s="50"/>
      <c r="XS151" s="50"/>
      <c r="XT151" s="50"/>
      <c r="XU151" s="50"/>
      <c r="XV151" s="50"/>
      <c r="XW151" s="50"/>
      <c r="XX151" s="50"/>
      <c r="XY151" s="50"/>
      <c r="XZ151" s="50"/>
      <c r="YA151" s="50"/>
      <c r="YB151" s="50"/>
      <c r="YC151" s="50"/>
      <c r="YD151" s="50"/>
      <c r="YE151" s="50"/>
      <c r="YF151" s="50"/>
      <c r="YG151" s="50"/>
      <c r="YH151" s="50"/>
      <c r="YI151" s="50"/>
      <c r="YJ151" s="50"/>
      <c r="YK151" s="50"/>
      <c r="YL151" s="50"/>
      <c r="YM151" s="50"/>
      <c r="YN151" s="50"/>
      <c r="YO151" s="50"/>
      <c r="YP151" s="50"/>
      <c r="YQ151" s="50"/>
      <c r="YR151" s="50"/>
      <c r="YS151" s="50"/>
      <c r="YT151" s="50"/>
      <c r="YU151" s="50"/>
      <c r="YV151" s="50"/>
      <c r="YW151" s="50"/>
      <c r="YX151" s="50"/>
      <c r="YY151" s="50"/>
      <c r="YZ151" s="50"/>
      <c r="ZA151" s="50"/>
      <c r="ZB151" s="50"/>
      <c r="ZC151" s="50"/>
      <c r="ZD151" s="50"/>
      <c r="ZE151" s="50"/>
      <c r="ZF151" s="50"/>
      <c r="ZG151" s="50"/>
      <c r="ZH151" s="50"/>
      <c r="ZI151" s="50"/>
      <c r="ZJ151" s="50"/>
      <c r="ZK151" s="50"/>
      <c r="ZL151" s="50"/>
      <c r="ZM151" s="50"/>
      <c r="ZN151" s="50"/>
      <c r="ZO151" s="50"/>
      <c r="ZP151" s="50"/>
      <c r="ZQ151" s="50"/>
      <c r="ZR151" s="50"/>
      <c r="ZS151" s="50"/>
      <c r="ZT151" s="50"/>
      <c r="ZU151" s="50"/>
      <c r="ZV151" s="50"/>
      <c r="ZW151" s="50"/>
      <c r="ZX151" s="50"/>
      <c r="ZY151" s="50"/>
      <c r="ZZ151" s="50"/>
      <c r="AAA151" s="50"/>
      <c r="AAB151" s="50"/>
      <c r="AAC151" s="50"/>
      <c r="AAD151" s="50"/>
      <c r="AAE151" s="50"/>
      <c r="AAF151" s="50"/>
      <c r="AAG151" s="50"/>
      <c r="AAH151" s="50"/>
      <c r="AAI151" s="50"/>
      <c r="AAJ151" s="50"/>
      <c r="AAK151" s="50"/>
      <c r="AAL151" s="50"/>
      <c r="AAM151" s="50"/>
      <c r="AAN151" s="50"/>
      <c r="AAO151" s="50"/>
      <c r="AAP151" s="50"/>
      <c r="AAQ151" s="50"/>
      <c r="AAR151" s="50"/>
      <c r="AAS151" s="50"/>
      <c r="AAT151" s="50"/>
      <c r="AAU151" s="50"/>
      <c r="AAV151" s="50"/>
      <c r="AAW151" s="50"/>
      <c r="AAX151" s="50"/>
      <c r="AAY151" s="50"/>
      <c r="AAZ151" s="50"/>
      <c r="ABA151" s="50"/>
      <c r="ABB151" s="50"/>
      <c r="ABC151" s="50"/>
      <c r="ABD151" s="50"/>
      <c r="ABE151" s="50"/>
      <c r="ABF151" s="50"/>
      <c r="ABG151" s="50"/>
      <c r="ABH151" s="50"/>
      <c r="ABI151" s="50"/>
      <c r="ABJ151" s="50"/>
      <c r="ABK151" s="50"/>
      <c r="ABL151" s="50"/>
      <c r="ABM151" s="50"/>
      <c r="ABN151" s="50"/>
      <c r="ABO151" s="50"/>
      <c r="ABP151" s="50"/>
      <c r="ABQ151" s="50"/>
      <c r="ABR151" s="50"/>
      <c r="ABS151" s="50"/>
      <c r="ABT151" s="50"/>
      <c r="ABU151" s="50"/>
      <c r="ABV151" s="50"/>
      <c r="ABW151" s="50"/>
      <c r="ABX151" s="50"/>
      <c r="ABY151" s="50"/>
      <c r="ABZ151" s="50"/>
      <c r="ACA151" s="50"/>
      <c r="ACB151" s="50"/>
      <c r="ACC151" s="50"/>
      <c r="ACD151" s="50"/>
      <c r="ACE151" s="50"/>
      <c r="ACF151" s="50"/>
      <c r="ACG151" s="50"/>
      <c r="ACH151" s="50"/>
      <c r="ACI151" s="50"/>
      <c r="ACJ151" s="50"/>
      <c r="ACK151" s="50"/>
      <c r="ACL151" s="50"/>
      <c r="ACM151" s="50"/>
      <c r="ACN151" s="50"/>
      <c r="ACO151" s="50"/>
      <c r="ACP151" s="50"/>
      <c r="ACQ151" s="50"/>
      <c r="ACR151" s="50"/>
      <c r="ACS151" s="50"/>
      <c r="ACT151" s="50"/>
      <c r="ACU151" s="50"/>
      <c r="ACV151" s="50"/>
      <c r="ACW151" s="50"/>
      <c r="ACX151" s="50"/>
      <c r="ACY151" s="50"/>
      <c r="ACZ151" s="50"/>
      <c r="ADA151" s="50"/>
      <c r="ADB151" s="50"/>
      <c r="ADC151" s="50"/>
      <c r="ADD151" s="50"/>
      <c r="ADE151" s="50"/>
      <c r="ADF151" s="50"/>
      <c r="ADG151" s="50"/>
      <c r="ADH151" s="50"/>
      <c r="ADI151" s="50"/>
      <c r="ADJ151" s="50"/>
      <c r="ADK151" s="50"/>
      <c r="ADL151" s="50"/>
      <c r="ADM151" s="50"/>
      <c r="ADN151" s="50"/>
      <c r="ADO151" s="50"/>
      <c r="ADP151" s="50"/>
      <c r="ADQ151" s="50"/>
      <c r="ADR151" s="50"/>
      <c r="ADS151" s="50"/>
      <c r="ADT151" s="50"/>
      <c r="ADU151" s="50"/>
      <c r="ADV151" s="50"/>
      <c r="ADW151" s="50"/>
      <c r="ADX151" s="50"/>
      <c r="ADY151" s="50"/>
      <c r="ADZ151" s="50"/>
      <c r="AEA151" s="50"/>
      <c r="AEB151" s="50"/>
      <c r="AEC151" s="50"/>
      <c r="AED151" s="50"/>
      <c r="AEE151" s="50"/>
      <c r="AEF151" s="50"/>
      <c r="AEG151" s="50"/>
      <c r="AEH151" s="50"/>
      <c r="AEI151" s="50"/>
      <c r="AEJ151" s="50"/>
      <c r="AEK151" s="50"/>
      <c r="AEL151" s="50"/>
      <c r="AEM151" s="50"/>
      <c r="AEN151" s="50"/>
      <c r="AEO151" s="50"/>
      <c r="AEP151" s="50"/>
      <c r="AEQ151" s="50"/>
      <c r="AER151" s="50"/>
      <c r="AES151" s="50"/>
      <c r="AET151" s="50"/>
      <c r="AEU151" s="50"/>
      <c r="AEV151" s="50"/>
      <c r="AEW151" s="50"/>
      <c r="AEX151" s="50"/>
      <c r="AEY151" s="50"/>
      <c r="AEZ151" s="50"/>
      <c r="AFA151" s="50"/>
      <c r="AFB151" s="50"/>
      <c r="AFC151" s="50"/>
      <c r="AFD151" s="50"/>
      <c r="AFE151" s="50"/>
      <c r="AFF151" s="50"/>
      <c r="AFG151" s="50"/>
      <c r="AFH151" s="50"/>
      <c r="AFI151" s="50"/>
      <c r="AFJ151" s="50"/>
      <c r="AFK151" s="50"/>
      <c r="AFL151" s="50"/>
      <c r="AFM151" s="50"/>
      <c r="AFN151" s="50"/>
      <c r="AFO151" s="50"/>
      <c r="AFP151" s="50"/>
      <c r="AFQ151" s="50"/>
      <c r="AFR151" s="50"/>
      <c r="AFS151" s="50"/>
      <c r="AFT151" s="50"/>
      <c r="AFU151" s="50"/>
      <c r="AFV151" s="50"/>
      <c r="AFW151" s="50"/>
      <c r="AFX151" s="50"/>
      <c r="AFY151" s="50"/>
      <c r="AFZ151" s="50"/>
      <c r="AGA151" s="50"/>
      <c r="AGB151" s="50"/>
      <c r="AGC151" s="50"/>
      <c r="AGD151" s="50"/>
      <c r="AGE151" s="50"/>
      <c r="AGF151" s="50"/>
      <c r="AGG151" s="50"/>
      <c r="AGH151" s="50"/>
      <c r="AGI151" s="50"/>
      <c r="AGJ151" s="50"/>
      <c r="AGK151" s="50"/>
      <c r="AGL151" s="50"/>
      <c r="AGM151" s="50"/>
      <c r="AGN151" s="50"/>
      <c r="AGO151" s="50"/>
      <c r="AGP151" s="50"/>
      <c r="AGQ151" s="50"/>
      <c r="AGR151" s="50"/>
      <c r="AGS151" s="50"/>
      <c r="AGT151" s="50"/>
      <c r="AGU151" s="50"/>
      <c r="AGV151" s="50"/>
      <c r="AGW151" s="50"/>
      <c r="AGX151" s="50"/>
      <c r="AGY151" s="50"/>
      <c r="AGZ151" s="50"/>
      <c r="AHA151" s="50"/>
      <c r="AHB151" s="50"/>
      <c r="AHC151" s="50"/>
      <c r="AHD151" s="50"/>
      <c r="AHE151" s="50"/>
      <c r="AHF151" s="50"/>
      <c r="AHG151" s="50"/>
      <c r="AHH151" s="50"/>
      <c r="AHI151" s="50"/>
      <c r="AHJ151" s="50"/>
      <c r="AHK151" s="50"/>
      <c r="AHL151" s="50"/>
      <c r="AHM151" s="50"/>
      <c r="AHN151" s="50"/>
      <c r="AHO151" s="50"/>
      <c r="AHP151" s="50"/>
      <c r="AHQ151" s="50"/>
      <c r="AHR151" s="50"/>
      <c r="AHS151" s="50"/>
      <c r="AHT151" s="50"/>
      <c r="AHU151" s="50"/>
      <c r="AHV151" s="50"/>
      <c r="AHW151" s="50"/>
      <c r="AHX151" s="50"/>
      <c r="AHY151" s="50"/>
      <c r="AHZ151" s="50"/>
      <c r="AIA151" s="50"/>
      <c r="AIB151" s="50"/>
      <c r="AIC151" s="50"/>
      <c r="AID151" s="50"/>
      <c r="AIE151" s="50"/>
      <c r="AIF151" s="50"/>
      <c r="AIG151" s="50"/>
      <c r="AIH151" s="50"/>
      <c r="AII151" s="50"/>
    </row>
    <row r="152" spans="1:919" ht="51.75" customHeight="1">
      <c r="G152" s="240"/>
    </row>
    <row r="155" spans="1:919" s="150" customFormat="1" ht="12.75">
      <c r="E155" s="147"/>
      <c r="I155" s="145"/>
      <c r="J155" s="148" t="s">
        <v>2152</v>
      </c>
    </row>
    <row r="156" spans="1:919">
      <c r="K156" s="57"/>
    </row>
  </sheetData>
  <sheetProtection algorithmName="SHA-512" hashValue="sHnuuTPMOC1ynu+Cv4IGxC8pEL1eKcOckW14rS6VhV5+dg/EbxSSJYxsMyF+KcezNlPhuCz7rI1GQN5GIkTYQA==" saltValue="vvt7h5LZ+hiLYlKE/+Au7g==" spinCount="100000" sheet="1" objects="1" scenarios="1"/>
  <protectedRanges>
    <protectedRange sqref="E14:J14" name="Range6"/>
    <protectedRange sqref="E7:F7" name="Range4"/>
    <protectedRange sqref="E3:F3" name="Range2"/>
    <protectedRange sqref="E1:F1" name="Range1"/>
    <protectedRange sqref="E5:F5" name="Range3"/>
    <protectedRange sqref="E9:F9" name="Range5"/>
  </protectedRanges>
  <mergeCells count="10">
    <mergeCell ref="E151:F151"/>
    <mergeCell ref="E1:F1"/>
    <mergeCell ref="E5:F5"/>
    <mergeCell ref="E12:J12"/>
    <mergeCell ref="E13:J13"/>
    <mergeCell ref="E14:J14"/>
    <mergeCell ref="E3:F3"/>
    <mergeCell ref="E7:F7"/>
    <mergeCell ref="E9:F9"/>
    <mergeCell ref="E11:F11"/>
  </mergeCells>
  <conditionalFormatting sqref="E1 G1:J1 E2:J2 E3 G3:J3 E4:J4 H5:I5 E5:E9 H6:J8 G9:I9 E10:J10 E11 G11:J11 E12:J12">
    <cfRule type="expression" dxfId="66" priority="2">
      <formula>OR(LEFT(#REF!,5)="Reviz",LEFT(#REF!,6)="Izjava")</formula>
    </cfRule>
  </conditionalFormatting>
  <conditionalFormatting sqref="E40">
    <cfRule type="containsText" dxfId="65" priority="8" operator="containsText" text="Obrazac prazan">
      <formula>NOT(ISERROR(SEARCH("Obrazac prazan",E40)))</formula>
    </cfRule>
  </conditionalFormatting>
  <conditionalFormatting sqref="E80">
    <cfRule type="containsText" dxfId="64" priority="6" operator="containsText" text="Obrazac prazan">
      <formula>NOT(ISERROR(SEARCH("Obrazac prazan",E80)))</formula>
    </cfRule>
  </conditionalFormatting>
  <conditionalFormatting sqref="E120">
    <cfRule type="containsText" dxfId="63" priority="5" operator="containsText" text="Obrazac prazan">
      <formula>NOT(ISERROR(SEARCH("Obrazac prazan",E120)))</formula>
    </cfRule>
  </conditionalFormatting>
  <conditionalFormatting sqref="E155">
    <cfRule type="containsText" dxfId="62" priority="7" operator="containsText" text="Obrazac prazan">
      <formula>NOT(ISERROR(SEARCH("Obrazac prazan",E155)))</formula>
    </cfRule>
  </conditionalFormatting>
  <conditionalFormatting sqref="E12:J14 E16:H16 E17:J39 E40:F40 H40:J40 E41:J149 E150:G150 I150:J150 E151 G151:J151 E155:J155">
    <cfRule type="expression" dxfId="61" priority="4">
      <formula>OR(LEFT(#REF!,5)="Reviz",LEFT(#REF!,6)="Izjava")</formula>
    </cfRule>
  </conditionalFormatting>
  <conditionalFormatting sqref="G152">
    <cfRule type="expression" dxfId="60" priority="1">
      <formula>OR(LEFT(#REF!,5)="Reviz",LEFT(#REF!,6)="Izjava")</formula>
    </cfRule>
  </conditionalFormatting>
  <conditionalFormatting sqref="J15">
    <cfRule type="expression" dxfId="59" priority="3">
      <formula>OR(LEFT(#REF!,5)="Reviz",LEFT(#REF!,6)="Izjava")</formula>
    </cfRule>
  </conditionalFormatting>
  <dataValidations count="1">
    <dataValidation type="whole" allowBlank="1" showInputMessage="1" showErrorMessage="1" sqref="I18:J37 I43:J78 I123:J147 I83:J91 I93:J118">
      <formula1>-9.99999E+307</formula1>
      <formula2>9.99999E+307</formula2>
    </dataValidation>
  </dataValidations>
  <pageMargins left="0.27559055118110198" right="0.27559055118110198" top="0.24740157500000001" bottom="0.205590551181102" header="0" footer="0"/>
  <pageSetup paperSize="9"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F932E"/>
  </sheetPr>
  <dimension ref="A1:AII190"/>
  <sheetViews>
    <sheetView showGridLines="0" topLeftCell="E1" zoomScaleNormal="100" workbookViewId="0">
      <selection activeCell="P146" sqref="P146:P147"/>
    </sheetView>
  </sheetViews>
  <sheetFormatPr defaultColWidth="7.42578125" defaultRowHeight="14.25"/>
  <cols>
    <col min="1" max="2" width="7.5703125" style="45" hidden="1" customWidth="1"/>
    <col min="3" max="4" width="10.42578125" style="45" hidden="1" customWidth="1"/>
    <col min="5" max="5" width="7.7109375" style="53" customWidth="1"/>
    <col min="6" max="6" width="80.28515625" style="52" customWidth="1"/>
    <col min="7" max="7" width="7.85546875" style="52" customWidth="1"/>
    <col min="8" max="8" width="8" style="52" customWidth="1"/>
    <col min="9" max="9" width="18.28515625" style="38" customWidth="1"/>
    <col min="10" max="10" width="18.28515625" style="37" customWidth="1"/>
    <col min="11" max="919" width="7.42578125" style="37" customWidth="1"/>
    <col min="920" max="920" width="7.42578125" style="46" customWidth="1"/>
    <col min="921" max="16384" width="7.42578125" style="46"/>
  </cols>
  <sheetData>
    <row r="1" spans="1:919" s="51" customFormat="1" ht="12.75">
      <c r="A1" s="49"/>
      <c r="B1" s="49"/>
      <c r="C1" s="49"/>
      <c r="D1" s="49"/>
      <c r="E1" s="361" t="str">
        <f>BS!E1</f>
        <v>JP Elektroprivreda BiH d.d. Sarajevo</v>
      </c>
      <c r="F1" s="361"/>
      <c r="G1" s="117"/>
      <c r="H1" s="117"/>
      <c r="I1" s="104"/>
      <c r="J1" s="252" t="s">
        <v>2541</v>
      </c>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c r="IW1" s="50"/>
      <c r="IX1" s="50"/>
      <c r="IY1" s="50"/>
      <c r="IZ1" s="50"/>
      <c r="JA1" s="50"/>
      <c r="JB1" s="50"/>
      <c r="JC1" s="50"/>
      <c r="JD1" s="50"/>
      <c r="JE1" s="50"/>
      <c r="JF1" s="50"/>
      <c r="JG1" s="50"/>
      <c r="JH1" s="50"/>
      <c r="JI1" s="50"/>
      <c r="JJ1" s="50"/>
      <c r="JK1" s="50"/>
      <c r="JL1" s="50"/>
      <c r="JM1" s="50"/>
      <c r="JN1" s="50"/>
      <c r="JO1" s="50"/>
      <c r="JP1" s="50"/>
      <c r="JQ1" s="50"/>
      <c r="JR1" s="50"/>
      <c r="JS1" s="50"/>
      <c r="JT1" s="50"/>
      <c r="JU1" s="50"/>
      <c r="JV1" s="50"/>
      <c r="JW1" s="50"/>
      <c r="JX1" s="50"/>
      <c r="JY1" s="50"/>
      <c r="JZ1" s="50"/>
      <c r="KA1" s="50"/>
      <c r="KB1" s="50"/>
      <c r="KC1" s="50"/>
      <c r="KD1" s="50"/>
      <c r="KE1" s="50"/>
      <c r="KF1" s="50"/>
      <c r="KG1" s="50"/>
      <c r="KH1" s="50"/>
      <c r="KI1" s="50"/>
      <c r="KJ1" s="50"/>
      <c r="KK1" s="50"/>
      <c r="KL1" s="50"/>
      <c r="KM1" s="50"/>
      <c r="KN1" s="50"/>
      <c r="KO1" s="50"/>
      <c r="KP1" s="50"/>
      <c r="KQ1" s="50"/>
      <c r="KR1" s="50"/>
      <c r="KS1" s="50"/>
      <c r="KT1" s="50"/>
      <c r="KU1" s="50"/>
      <c r="KV1" s="50"/>
      <c r="KW1" s="50"/>
      <c r="KX1" s="50"/>
      <c r="KY1" s="50"/>
      <c r="KZ1" s="50"/>
      <c r="LA1" s="50"/>
      <c r="LB1" s="50"/>
      <c r="LC1" s="50"/>
      <c r="LD1" s="50"/>
      <c r="LE1" s="50"/>
      <c r="LF1" s="50"/>
      <c r="LG1" s="50"/>
      <c r="LH1" s="50"/>
      <c r="LI1" s="50"/>
      <c r="LJ1" s="50"/>
      <c r="LK1" s="50"/>
      <c r="LL1" s="50"/>
      <c r="LM1" s="50"/>
      <c r="LN1" s="50"/>
      <c r="LO1" s="50"/>
      <c r="LP1" s="50"/>
      <c r="LQ1" s="50"/>
      <c r="LR1" s="50"/>
      <c r="LS1" s="50"/>
      <c r="LT1" s="50"/>
      <c r="LU1" s="50"/>
      <c r="LV1" s="50"/>
      <c r="LW1" s="50"/>
      <c r="LX1" s="50"/>
      <c r="LY1" s="50"/>
      <c r="LZ1" s="50"/>
      <c r="MA1" s="50"/>
      <c r="MB1" s="50"/>
      <c r="MC1" s="50"/>
      <c r="MD1" s="50"/>
      <c r="ME1" s="50"/>
      <c r="MF1" s="50"/>
      <c r="MG1" s="50"/>
      <c r="MH1" s="50"/>
      <c r="MI1" s="50"/>
      <c r="MJ1" s="50"/>
      <c r="MK1" s="50"/>
      <c r="ML1" s="50"/>
      <c r="MM1" s="50"/>
      <c r="MN1" s="50"/>
      <c r="MO1" s="50"/>
      <c r="MP1" s="50"/>
      <c r="MQ1" s="50"/>
      <c r="MR1" s="50"/>
      <c r="MS1" s="50"/>
      <c r="MT1" s="50"/>
      <c r="MU1" s="50"/>
      <c r="MV1" s="50"/>
      <c r="MW1" s="50"/>
      <c r="MX1" s="50"/>
      <c r="MY1" s="50"/>
      <c r="MZ1" s="50"/>
      <c r="NA1" s="50"/>
      <c r="NB1" s="50"/>
      <c r="NC1" s="50"/>
      <c r="ND1" s="50"/>
      <c r="NE1" s="50"/>
      <c r="NF1" s="50"/>
      <c r="NG1" s="50"/>
      <c r="NH1" s="50"/>
      <c r="NI1" s="50"/>
      <c r="NJ1" s="50"/>
      <c r="NK1" s="50"/>
      <c r="NL1" s="50"/>
      <c r="NM1" s="50"/>
      <c r="NN1" s="50"/>
      <c r="NO1" s="50"/>
      <c r="NP1" s="50"/>
      <c r="NQ1" s="50"/>
      <c r="NR1" s="50"/>
      <c r="NS1" s="50"/>
      <c r="NT1" s="50"/>
      <c r="NU1" s="50"/>
      <c r="NV1" s="50"/>
      <c r="NW1" s="50"/>
      <c r="NX1" s="50"/>
      <c r="NY1" s="50"/>
      <c r="NZ1" s="50"/>
      <c r="OA1" s="50"/>
      <c r="OB1" s="50"/>
      <c r="OC1" s="50"/>
      <c r="OD1" s="50"/>
      <c r="OE1" s="50"/>
      <c r="OF1" s="50"/>
      <c r="OG1" s="50"/>
      <c r="OH1" s="50"/>
      <c r="OI1" s="50"/>
      <c r="OJ1" s="50"/>
      <c r="OK1" s="50"/>
      <c r="OL1" s="50"/>
      <c r="OM1" s="50"/>
      <c r="ON1" s="50"/>
      <c r="OO1" s="50"/>
      <c r="OP1" s="50"/>
      <c r="OQ1" s="50"/>
      <c r="OR1" s="50"/>
      <c r="OS1" s="50"/>
      <c r="OT1" s="50"/>
      <c r="OU1" s="50"/>
      <c r="OV1" s="50"/>
      <c r="OW1" s="50"/>
      <c r="OX1" s="50"/>
      <c r="OY1" s="50"/>
      <c r="OZ1" s="50"/>
      <c r="PA1" s="50"/>
      <c r="PB1" s="50"/>
      <c r="PC1" s="50"/>
      <c r="PD1" s="50"/>
      <c r="PE1" s="50"/>
      <c r="PF1" s="50"/>
      <c r="PG1" s="50"/>
      <c r="PH1" s="50"/>
      <c r="PI1" s="50"/>
      <c r="PJ1" s="50"/>
      <c r="PK1" s="50"/>
      <c r="PL1" s="50"/>
      <c r="PM1" s="50"/>
      <c r="PN1" s="50"/>
      <c r="PO1" s="50"/>
      <c r="PP1" s="50"/>
      <c r="PQ1" s="50"/>
      <c r="PR1" s="50"/>
      <c r="PS1" s="50"/>
      <c r="PT1" s="50"/>
      <c r="PU1" s="50"/>
      <c r="PV1" s="50"/>
      <c r="PW1" s="50"/>
      <c r="PX1" s="50"/>
      <c r="PY1" s="50"/>
      <c r="PZ1" s="50"/>
      <c r="QA1" s="50"/>
      <c r="QB1" s="50"/>
      <c r="QC1" s="50"/>
      <c r="QD1" s="50"/>
      <c r="QE1" s="50"/>
      <c r="QF1" s="50"/>
      <c r="QG1" s="50"/>
      <c r="QH1" s="50"/>
      <c r="QI1" s="50"/>
      <c r="QJ1" s="50"/>
      <c r="QK1" s="50"/>
      <c r="QL1" s="50"/>
      <c r="QM1" s="50"/>
      <c r="QN1" s="50"/>
      <c r="QO1" s="50"/>
      <c r="QP1" s="50"/>
      <c r="QQ1" s="50"/>
      <c r="QR1" s="50"/>
      <c r="QS1" s="50"/>
      <c r="QT1" s="50"/>
      <c r="QU1" s="50"/>
      <c r="QV1" s="50"/>
      <c r="QW1" s="50"/>
      <c r="QX1" s="50"/>
      <c r="QY1" s="50"/>
      <c r="QZ1" s="50"/>
      <c r="RA1" s="50"/>
      <c r="RB1" s="50"/>
      <c r="RC1" s="50"/>
      <c r="RD1" s="50"/>
      <c r="RE1" s="50"/>
      <c r="RF1" s="50"/>
      <c r="RG1" s="50"/>
      <c r="RH1" s="50"/>
      <c r="RI1" s="50"/>
      <c r="RJ1" s="50"/>
      <c r="RK1" s="50"/>
      <c r="RL1" s="50"/>
      <c r="RM1" s="50"/>
      <c r="RN1" s="50"/>
      <c r="RO1" s="50"/>
      <c r="RP1" s="50"/>
      <c r="RQ1" s="50"/>
      <c r="RR1" s="50"/>
      <c r="RS1" s="50"/>
      <c r="RT1" s="50"/>
      <c r="RU1" s="50"/>
      <c r="RV1" s="50"/>
      <c r="RW1" s="50"/>
      <c r="RX1" s="50"/>
      <c r="RY1" s="50"/>
      <c r="RZ1" s="50"/>
      <c r="SA1" s="50"/>
      <c r="SB1" s="50"/>
      <c r="SC1" s="50"/>
      <c r="SD1" s="50"/>
      <c r="SE1" s="50"/>
      <c r="SF1" s="50"/>
      <c r="SG1" s="50"/>
      <c r="SH1" s="50"/>
      <c r="SI1" s="50"/>
      <c r="SJ1" s="50"/>
      <c r="SK1" s="50"/>
      <c r="SL1" s="50"/>
      <c r="SM1" s="50"/>
      <c r="SN1" s="50"/>
      <c r="SO1" s="50"/>
      <c r="SP1" s="50"/>
      <c r="SQ1" s="50"/>
      <c r="SR1" s="50"/>
      <c r="SS1" s="50"/>
      <c r="ST1" s="50"/>
      <c r="SU1" s="50"/>
      <c r="SV1" s="50"/>
      <c r="SW1" s="50"/>
      <c r="SX1" s="50"/>
      <c r="SY1" s="50"/>
      <c r="SZ1" s="50"/>
      <c r="TA1" s="50"/>
      <c r="TB1" s="50"/>
      <c r="TC1" s="50"/>
      <c r="TD1" s="50"/>
      <c r="TE1" s="50"/>
      <c r="TF1" s="50"/>
      <c r="TG1" s="50"/>
      <c r="TH1" s="50"/>
      <c r="TI1" s="50"/>
      <c r="TJ1" s="50"/>
      <c r="TK1" s="50"/>
      <c r="TL1" s="50"/>
      <c r="TM1" s="50"/>
      <c r="TN1" s="50"/>
      <c r="TO1" s="50"/>
      <c r="TP1" s="50"/>
      <c r="TQ1" s="50"/>
      <c r="TR1" s="50"/>
      <c r="TS1" s="50"/>
      <c r="TT1" s="50"/>
      <c r="TU1" s="50"/>
      <c r="TV1" s="50"/>
      <c r="TW1" s="50"/>
      <c r="TX1" s="50"/>
      <c r="TY1" s="50"/>
      <c r="TZ1" s="50"/>
      <c r="UA1" s="50"/>
      <c r="UB1" s="50"/>
      <c r="UC1" s="50"/>
      <c r="UD1" s="50"/>
      <c r="UE1" s="50"/>
      <c r="UF1" s="50"/>
      <c r="UG1" s="50"/>
      <c r="UH1" s="50"/>
      <c r="UI1" s="50"/>
      <c r="UJ1" s="50"/>
      <c r="UK1" s="50"/>
      <c r="UL1" s="50"/>
      <c r="UM1" s="50"/>
      <c r="UN1" s="50"/>
      <c r="UO1" s="50"/>
      <c r="UP1" s="50"/>
      <c r="UQ1" s="50"/>
      <c r="UR1" s="50"/>
      <c r="US1" s="50"/>
      <c r="UT1" s="50"/>
      <c r="UU1" s="50"/>
      <c r="UV1" s="50"/>
      <c r="UW1" s="50"/>
      <c r="UX1" s="50"/>
      <c r="UY1" s="50"/>
      <c r="UZ1" s="50"/>
      <c r="VA1" s="50"/>
      <c r="VB1" s="50"/>
      <c r="VC1" s="50"/>
      <c r="VD1" s="50"/>
      <c r="VE1" s="50"/>
      <c r="VF1" s="50"/>
      <c r="VG1" s="50"/>
      <c r="VH1" s="50"/>
      <c r="VI1" s="50"/>
      <c r="VJ1" s="50"/>
      <c r="VK1" s="50"/>
      <c r="VL1" s="50"/>
      <c r="VM1" s="50"/>
      <c r="VN1" s="50"/>
      <c r="VO1" s="50"/>
      <c r="VP1" s="50"/>
      <c r="VQ1" s="50"/>
      <c r="VR1" s="50"/>
      <c r="VS1" s="50"/>
      <c r="VT1" s="50"/>
      <c r="VU1" s="50"/>
      <c r="VV1" s="50"/>
      <c r="VW1" s="50"/>
      <c r="VX1" s="50"/>
      <c r="VY1" s="50"/>
      <c r="VZ1" s="50"/>
      <c r="WA1" s="50"/>
      <c r="WB1" s="50"/>
      <c r="WC1" s="50"/>
      <c r="WD1" s="50"/>
      <c r="WE1" s="50"/>
      <c r="WF1" s="50"/>
      <c r="WG1" s="50"/>
      <c r="WH1" s="50"/>
      <c r="WI1" s="50"/>
      <c r="WJ1" s="50"/>
      <c r="WK1" s="50"/>
      <c r="WL1" s="50"/>
      <c r="WM1" s="50"/>
      <c r="WN1" s="50"/>
      <c r="WO1" s="50"/>
      <c r="WP1" s="50"/>
      <c r="WQ1" s="50"/>
      <c r="WR1" s="50"/>
      <c r="WS1" s="50"/>
      <c r="WT1" s="50"/>
      <c r="WU1" s="50"/>
      <c r="WV1" s="50"/>
      <c r="WW1" s="50"/>
      <c r="WX1" s="50"/>
      <c r="WY1" s="50"/>
      <c r="WZ1" s="50"/>
      <c r="XA1" s="50"/>
      <c r="XB1" s="50"/>
      <c r="XC1" s="50"/>
      <c r="XD1" s="50"/>
      <c r="XE1" s="50"/>
      <c r="XF1" s="50"/>
      <c r="XG1" s="50"/>
      <c r="XH1" s="50"/>
      <c r="XI1" s="50"/>
      <c r="XJ1" s="50"/>
      <c r="XK1" s="50"/>
      <c r="XL1" s="50"/>
      <c r="XM1" s="50"/>
      <c r="XN1" s="50"/>
      <c r="XO1" s="50"/>
      <c r="XP1" s="50"/>
      <c r="XQ1" s="50"/>
      <c r="XR1" s="50"/>
      <c r="XS1" s="50"/>
      <c r="XT1" s="50"/>
      <c r="XU1" s="50"/>
      <c r="XV1" s="50"/>
      <c r="XW1" s="50"/>
      <c r="XX1" s="50"/>
      <c r="XY1" s="50"/>
      <c r="XZ1" s="50"/>
      <c r="YA1" s="50"/>
      <c r="YB1" s="50"/>
      <c r="YC1" s="50"/>
      <c r="YD1" s="50"/>
      <c r="YE1" s="50"/>
      <c r="YF1" s="50"/>
      <c r="YG1" s="50"/>
      <c r="YH1" s="50"/>
      <c r="YI1" s="50"/>
      <c r="YJ1" s="50"/>
      <c r="YK1" s="50"/>
      <c r="YL1" s="50"/>
      <c r="YM1" s="50"/>
      <c r="YN1" s="50"/>
      <c r="YO1" s="50"/>
      <c r="YP1" s="50"/>
      <c r="YQ1" s="50"/>
      <c r="YR1" s="50"/>
      <c r="YS1" s="50"/>
      <c r="YT1" s="50"/>
      <c r="YU1" s="50"/>
      <c r="YV1" s="50"/>
      <c r="YW1" s="50"/>
      <c r="YX1" s="50"/>
      <c r="YY1" s="50"/>
      <c r="YZ1" s="50"/>
      <c r="ZA1" s="50"/>
      <c r="ZB1" s="50"/>
      <c r="ZC1" s="50"/>
      <c r="ZD1" s="50"/>
      <c r="ZE1" s="50"/>
      <c r="ZF1" s="50"/>
      <c r="ZG1" s="50"/>
      <c r="ZH1" s="50"/>
      <c r="ZI1" s="50"/>
      <c r="ZJ1" s="50"/>
      <c r="ZK1" s="50"/>
      <c r="ZL1" s="50"/>
      <c r="ZM1" s="50"/>
      <c r="ZN1" s="50"/>
      <c r="ZO1" s="50"/>
      <c r="ZP1" s="50"/>
      <c r="ZQ1" s="50"/>
      <c r="ZR1" s="50"/>
      <c r="ZS1" s="50"/>
      <c r="ZT1" s="50"/>
      <c r="ZU1" s="50"/>
      <c r="ZV1" s="50"/>
      <c r="ZW1" s="50"/>
      <c r="ZX1" s="50"/>
      <c r="ZY1" s="50"/>
      <c r="ZZ1" s="50"/>
      <c r="AAA1" s="50"/>
      <c r="AAB1" s="50"/>
      <c r="AAC1" s="50"/>
      <c r="AAD1" s="50"/>
      <c r="AAE1" s="50"/>
      <c r="AAF1" s="50"/>
      <c r="AAG1" s="50"/>
      <c r="AAH1" s="50"/>
      <c r="AAI1" s="50"/>
      <c r="AAJ1" s="50"/>
      <c r="AAK1" s="50"/>
      <c r="AAL1" s="50"/>
      <c r="AAM1" s="50"/>
      <c r="AAN1" s="50"/>
      <c r="AAO1" s="50"/>
      <c r="AAP1" s="50"/>
      <c r="AAQ1" s="50"/>
      <c r="AAR1" s="50"/>
      <c r="AAS1" s="50"/>
      <c r="AAT1" s="50"/>
      <c r="AAU1" s="50"/>
      <c r="AAV1" s="50"/>
      <c r="AAW1" s="50"/>
      <c r="AAX1" s="50"/>
      <c r="AAY1" s="50"/>
      <c r="AAZ1" s="50"/>
      <c r="ABA1" s="50"/>
      <c r="ABB1" s="50"/>
      <c r="ABC1" s="50"/>
      <c r="ABD1" s="50"/>
      <c r="ABE1" s="50"/>
      <c r="ABF1" s="50"/>
      <c r="ABG1" s="50"/>
      <c r="ABH1" s="50"/>
      <c r="ABI1" s="50"/>
      <c r="ABJ1" s="50"/>
      <c r="ABK1" s="50"/>
      <c r="ABL1" s="50"/>
      <c r="ABM1" s="50"/>
      <c r="ABN1" s="50"/>
      <c r="ABO1" s="50"/>
      <c r="ABP1" s="50"/>
      <c r="ABQ1" s="50"/>
      <c r="ABR1" s="50"/>
      <c r="ABS1" s="50"/>
      <c r="ABT1" s="50"/>
      <c r="ABU1" s="50"/>
      <c r="ABV1" s="50"/>
      <c r="ABW1" s="50"/>
      <c r="ABX1" s="50"/>
      <c r="ABY1" s="50"/>
      <c r="ABZ1" s="50"/>
      <c r="ACA1" s="50"/>
      <c r="ACB1" s="50"/>
      <c r="ACC1" s="50"/>
      <c r="ACD1" s="50"/>
      <c r="ACE1" s="50"/>
      <c r="ACF1" s="50"/>
      <c r="ACG1" s="50"/>
      <c r="ACH1" s="50"/>
      <c r="ACI1" s="50"/>
      <c r="ACJ1" s="50"/>
      <c r="ACK1" s="50"/>
      <c r="ACL1" s="50"/>
      <c r="ACM1" s="50"/>
      <c r="ACN1" s="50"/>
      <c r="ACO1" s="50"/>
      <c r="ACP1" s="50"/>
      <c r="ACQ1" s="50"/>
      <c r="ACR1" s="50"/>
      <c r="ACS1" s="50"/>
      <c r="ACT1" s="50"/>
      <c r="ACU1" s="50"/>
      <c r="ACV1" s="50"/>
      <c r="ACW1" s="50"/>
      <c r="ACX1" s="50"/>
      <c r="ACY1" s="50"/>
      <c r="ACZ1" s="50"/>
      <c r="ADA1" s="50"/>
      <c r="ADB1" s="50"/>
      <c r="ADC1" s="50"/>
      <c r="ADD1" s="50"/>
      <c r="ADE1" s="50"/>
      <c r="ADF1" s="50"/>
      <c r="ADG1" s="50"/>
      <c r="ADH1" s="50"/>
      <c r="ADI1" s="50"/>
      <c r="ADJ1" s="50"/>
      <c r="ADK1" s="50"/>
      <c r="ADL1" s="50"/>
      <c r="ADM1" s="50"/>
      <c r="ADN1" s="50"/>
      <c r="ADO1" s="50"/>
      <c r="ADP1" s="50"/>
      <c r="ADQ1" s="50"/>
      <c r="ADR1" s="50"/>
      <c r="ADS1" s="50"/>
      <c r="ADT1" s="50"/>
      <c r="ADU1" s="50"/>
      <c r="ADV1" s="50"/>
      <c r="ADW1" s="50"/>
      <c r="ADX1" s="50"/>
      <c r="ADY1" s="50"/>
      <c r="ADZ1" s="50"/>
      <c r="AEA1" s="50"/>
      <c r="AEB1" s="50"/>
      <c r="AEC1" s="50"/>
      <c r="AED1" s="50"/>
      <c r="AEE1" s="50"/>
      <c r="AEF1" s="50"/>
      <c r="AEG1" s="50"/>
      <c r="AEH1" s="50"/>
      <c r="AEI1" s="50"/>
      <c r="AEJ1" s="50"/>
      <c r="AEK1" s="50"/>
      <c r="AEL1" s="50"/>
      <c r="AEM1" s="50"/>
      <c r="AEN1" s="50"/>
      <c r="AEO1" s="50"/>
      <c r="AEP1" s="50"/>
      <c r="AEQ1" s="50"/>
      <c r="AER1" s="50"/>
      <c r="AES1" s="50"/>
      <c r="AET1" s="50"/>
      <c r="AEU1" s="50"/>
      <c r="AEV1" s="50"/>
      <c r="AEW1" s="50"/>
      <c r="AEX1" s="50"/>
      <c r="AEY1" s="50"/>
      <c r="AEZ1" s="50"/>
      <c r="AFA1" s="50"/>
      <c r="AFB1" s="50"/>
      <c r="AFC1" s="50"/>
      <c r="AFD1" s="50"/>
      <c r="AFE1" s="50"/>
      <c r="AFF1" s="50"/>
      <c r="AFG1" s="50"/>
      <c r="AFH1" s="50"/>
      <c r="AFI1" s="50"/>
      <c r="AFJ1" s="50"/>
      <c r="AFK1" s="50"/>
      <c r="AFL1" s="50"/>
      <c r="AFM1" s="50"/>
      <c r="AFN1" s="50"/>
      <c r="AFO1" s="50"/>
      <c r="AFP1" s="50"/>
      <c r="AFQ1" s="50"/>
      <c r="AFR1" s="50"/>
      <c r="AFS1" s="50"/>
      <c r="AFT1" s="50"/>
      <c r="AFU1" s="50"/>
      <c r="AFV1" s="50"/>
      <c r="AFW1" s="50"/>
      <c r="AFX1" s="50"/>
      <c r="AFY1" s="50"/>
      <c r="AFZ1" s="50"/>
      <c r="AGA1" s="50"/>
      <c r="AGB1" s="50"/>
      <c r="AGC1" s="50"/>
      <c r="AGD1" s="50"/>
      <c r="AGE1" s="50"/>
      <c r="AGF1" s="50"/>
      <c r="AGG1" s="50"/>
      <c r="AGH1" s="50"/>
      <c r="AGI1" s="50"/>
      <c r="AGJ1" s="50"/>
      <c r="AGK1" s="50"/>
      <c r="AGL1" s="50"/>
      <c r="AGM1" s="50"/>
      <c r="AGN1" s="50"/>
      <c r="AGO1" s="50"/>
      <c r="AGP1" s="50"/>
      <c r="AGQ1" s="50"/>
      <c r="AGR1" s="50"/>
      <c r="AGS1" s="50"/>
      <c r="AGT1" s="50"/>
      <c r="AGU1" s="50"/>
      <c r="AGV1" s="50"/>
      <c r="AGW1" s="50"/>
      <c r="AGX1" s="50"/>
      <c r="AGY1" s="50"/>
      <c r="AGZ1" s="50"/>
      <c r="AHA1" s="50"/>
      <c r="AHB1" s="50"/>
      <c r="AHC1" s="50"/>
      <c r="AHD1" s="50"/>
      <c r="AHE1" s="50"/>
      <c r="AHF1" s="50"/>
      <c r="AHG1" s="50"/>
      <c r="AHH1" s="50"/>
      <c r="AHI1" s="50"/>
      <c r="AHJ1" s="50"/>
      <c r="AHK1" s="50"/>
      <c r="AHL1" s="50"/>
      <c r="AHM1" s="50"/>
      <c r="AHN1" s="50"/>
      <c r="AHO1" s="50"/>
      <c r="AHP1" s="50"/>
      <c r="AHQ1" s="50"/>
      <c r="AHR1" s="50"/>
      <c r="AHS1" s="50"/>
      <c r="AHT1" s="50"/>
      <c r="AHU1" s="50"/>
      <c r="AHV1" s="50"/>
      <c r="AHW1" s="50"/>
      <c r="AHX1" s="50"/>
      <c r="AHY1" s="50"/>
      <c r="AHZ1" s="50"/>
      <c r="AIA1" s="50"/>
      <c r="AIB1" s="50"/>
      <c r="AIC1" s="50"/>
      <c r="AID1" s="50"/>
      <c r="AIE1" s="50"/>
      <c r="AIF1" s="50"/>
      <c r="AIG1" s="50"/>
      <c r="AIH1" s="50"/>
      <c r="AII1" s="50"/>
    </row>
    <row r="2" spans="1:919" s="51" customFormat="1" ht="12.75">
      <c r="A2" s="49"/>
      <c r="B2" s="49"/>
      <c r="C2" s="49"/>
      <c r="D2" s="49"/>
      <c r="E2" s="241" t="s">
        <v>2539</v>
      </c>
      <c r="F2" s="102"/>
      <c r="G2" s="102"/>
      <c r="H2" s="104"/>
      <c r="I2" s="106"/>
      <c r="J2" s="242" t="s">
        <v>2543</v>
      </c>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c r="IS2" s="50"/>
      <c r="IT2" s="50"/>
      <c r="IU2" s="50"/>
      <c r="IV2" s="50"/>
      <c r="IW2" s="50"/>
      <c r="IX2" s="50"/>
      <c r="IY2" s="50"/>
      <c r="IZ2" s="50"/>
      <c r="JA2" s="50"/>
      <c r="JB2" s="50"/>
      <c r="JC2" s="50"/>
      <c r="JD2" s="50"/>
      <c r="JE2" s="50"/>
      <c r="JF2" s="50"/>
      <c r="JG2" s="50"/>
      <c r="JH2" s="50"/>
      <c r="JI2" s="50"/>
      <c r="JJ2" s="50"/>
      <c r="JK2" s="50"/>
      <c r="JL2" s="50"/>
      <c r="JM2" s="50"/>
      <c r="JN2" s="50"/>
      <c r="JO2" s="50"/>
      <c r="JP2" s="50"/>
      <c r="JQ2" s="50"/>
      <c r="JR2" s="50"/>
      <c r="JS2" s="50"/>
      <c r="JT2" s="50"/>
      <c r="JU2" s="50"/>
      <c r="JV2" s="50"/>
      <c r="JW2" s="50"/>
      <c r="JX2" s="50"/>
      <c r="JY2" s="50"/>
      <c r="JZ2" s="50"/>
      <c r="KA2" s="50"/>
      <c r="KB2" s="50"/>
      <c r="KC2" s="50"/>
      <c r="KD2" s="50"/>
      <c r="KE2" s="50"/>
      <c r="KF2" s="50"/>
      <c r="KG2" s="50"/>
      <c r="KH2" s="50"/>
      <c r="KI2" s="50"/>
      <c r="KJ2" s="50"/>
      <c r="KK2" s="50"/>
      <c r="KL2" s="50"/>
      <c r="KM2" s="50"/>
      <c r="KN2" s="50"/>
      <c r="KO2" s="50"/>
      <c r="KP2" s="50"/>
      <c r="KQ2" s="50"/>
      <c r="KR2" s="50"/>
      <c r="KS2" s="50"/>
      <c r="KT2" s="50"/>
      <c r="KU2" s="50"/>
      <c r="KV2" s="50"/>
      <c r="KW2" s="50"/>
      <c r="KX2" s="50"/>
      <c r="KY2" s="50"/>
      <c r="KZ2" s="50"/>
      <c r="LA2" s="50"/>
      <c r="LB2" s="50"/>
      <c r="LC2" s="50"/>
      <c r="LD2" s="50"/>
      <c r="LE2" s="50"/>
      <c r="LF2" s="50"/>
      <c r="LG2" s="50"/>
      <c r="LH2" s="50"/>
      <c r="LI2" s="50"/>
      <c r="LJ2" s="50"/>
      <c r="LK2" s="50"/>
      <c r="LL2" s="50"/>
      <c r="LM2" s="50"/>
      <c r="LN2" s="50"/>
      <c r="LO2" s="50"/>
      <c r="LP2" s="50"/>
      <c r="LQ2" s="50"/>
      <c r="LR2" s="50"/>
      <c r="LS2" s="50"/>
      <c r="LT2" s="50"/>
      <c r="LU2" s="50"/>
      <c r="LV2" s="50"/>
      <c r="LW2" s="50"/>
      <c r="LX2" s="50"/>
      <c r="LY2" s="50"/>
      <c r="LZ2" s="50"/>
      <c r="MA2" s="50"/>
      <c r="MB2" s="50"/>
      <c r="MC2" s="50"/>
      <c r="MD2" s="50"/>
      <c r="ME2" s="50"/>
      <c r="MF2" s="50"/>
      <c r="MG2" s="50"/>
      <c r="MH2" s="50"/>
      <c r="MI2" s="50"/>
      <c r="MJ2" s="50"/>
      <c r="MK2" s="50"/>
      <c r="ML2" s="50"/>
      <c r="MM2" s="50"/>
      <c r="MN2" s="50"/>
      <c r="MO2" s="50"/>
      <c r="MP2" s="50"/>
      <c r="MQ2" s="50"/>
      <c r="MR2" s="50"/>
      <c r="MS2" s="50"/>
      <c r="MT2" s="50"/>
      <c r="MU2" s="50"/>
      <c r="MV2" s="50"/>
      <c r="MW2" s="50"/>
      <c r="MX2" s="50"/>
      <c r="MY2" s="50"/>
      <c r="MZ2" s="50"/>
      <c r="NA2" s="50"/>
      <c r="NB2" s="50"/>
      <c r="NC2" s="50"/>
      <c r="ND2" s="50"/>
      <c r="NE2" s="50"/>
      <c r="NF2" s="50"/>
      <c r="NG2" s="50"/>
      <c r="NH2" s="50"/>
      <c r="NI2" s="50"/>
      <c r="NJ2" s="50"/>
      <c r="NK2" s="50"/>
      <c r="NL2" s="50"/>
      <c r="NM2" s="50"/>
      <c r="NN2" s="50"/>
      <c r="NO2" s="50"/>
      <c r="NP2" s="50"/>
      <c r="NQ2" s="50"/>
      <c r="NR2" s="50"/>
      <c r="NS2" s="50"/>
      <c r="NT2" s="50"/>
      <c r="NU2" s="50"/>
      <c r="NV2" s="50"/>
      <c r="NW2" s="50"/>
      <c r="NX2" s="50"/>
      <c r="NY2" s="50"/>
      <c r="NZ2" s="50"/>
      <c r="OA2" s="50"/>
      <c r="OB2" s="50"/>
      <c r="OC2" s="50"/>
      <c r="OD2" s="50"/>
      <c r="OE2" s="50"/>
      <c r="OF2" s="50"/>
      <c r="OG2" s="50"/>
      <c r="OH2" s="50"/>
      <c r="OI2" s="50"/>
      <c r="OJ2" s="50"/>
      <c r="OK2" s="50"/>
      <c r="OL2" s="50"/>
      <c r="OM2" s="50"/>
      <c r="ON2" s="50"/>
      <c r="OO2" s="50"/>
      <c r="OP2" s="50"/>
      <c r="OQ2" s="50"/>
      <c r="OR2" s="50"/>
      <c r="OS2" s="50"/>
      <c r="OT2" s="50"/>
      <c r="OU2" s="50"/>
      <c r="OV2" s="50"/>
      <c r="OW2" s="50"/>
      <c r="OX2" s="50"/>
      <c r="OY2" s="50"/>
      <c r="OZ2" s="50"/>
      <c r="PA2" s="50"/>
      <c r="PB2" s="50"/>
      <c r="PC2" s="50"/>
      <c r="PD2" s="50"/>
      <c r="PE2" s="50"/>
      <c r="PF2" s="50"/>
      <c r="PG2" s="50"/>
      <c r="PH2" s="50"/>
      <c r="PI2" s="50"/>
      <c r="PJ2" s="50"/>
      <c r="PK2" s="50"/>
      <c r="PL2" s="50"/>
      <c r="PM2" s="50"/>
      <c r="PN2" s="50"/>
      <c r="PO2" s="50"/>
      <c r="PP2" s="50"/>
      <c r="PQ2" s="50"/>
      <c r="PR2" s="50"/>
      <c r="PS2" s="50"/>
      <c r="PT2" s="50"/>
      <c r="PU2" s="50"/>
      <c r="PV2" s="50"/>
      <c r="PW2" s="50"/>
      <c r="PX2" s="50"/>
      <c r="PY2" s="50"/>
      <c r="PZ2" s="50"/>
      <c r="QA2" s="50"/>
      <c r="QB2" s="50"/>
      <c r="QC2" s="50"/>
      <c r="QD2" s="50"/>
      <c r="QE2" s="50"/>
      <c r="QF2" s="50"/>
      <c r="QG2" s="50"/>
      <c r="QH2" s="50"/>
      <c r="QI2" s="50"/>
      <c r="QJ2" s="50"/>
      <c r="QK2" s="50"/>
      <c r="QL2" s="50"/>
      <c r="QM2" s="50"/>
      <c r="QN2" s="50"/>
      <c r="QO2" s="50"/>
      <c r="QP2" s="50"/>
      <c r="QQ2" s="50"/>
      <c r="QR2" s="50"/>
      <c r="QS2" s="50"/>
      <c r="QT2" s="50"/>
      <c r="QU2" s="50"/>
      <c r="QV2" s="50"/>
      <c r="QW2" s="50"/>
      <c r="QX2" s="50"/>
      <c r="QY2" s="50"/>
      <c r="QZ2" s="50"/>
      <c r="RA2" s="50"/>
      <c r="RB2" s="50"/>
      <c r="RC2" s="50"/>
      <c r="RD2" s="50"/>
      <c r="RE2" s="50"/>
      <c r="RF2" s="50"/>
      <c r="RG2" s="50"/>
      <c r="RH2" s="50"/>
      <c r="RI2" s="50"/>
      <c r="RJ2" s="50"/>
      <c r="RK2" s="50"/>
      <c r="RL2" s="50"/>
      <c r="RM2" s="50"/>
      <c r="RN2" s="50"/>
      <c r="RO2" s="50"/>
      <c r="RP2" s="50"/>
      <c r="RQ2" s="50"/>
      <c r="RR2" s="50"/>
      <c r="RS2" s="50"/>
      <c r="RT2" s="50"/>
      <c r="RU2" s="50"/>
      <c r="RV2" s="50"/>
      <c r="RW2" s="50"/>
      <c r="RX2" s="50"/>
      <c r="RY2" s="50"/>
      <c r="RZ2" s="50"/>
      <c r="SA2" s="50"/>
      <c r="SB2" s="50"/>
      <c r="SC2" s="50"/>
      <c r="SD2" s="50"/>
      <c r="SE2" s="50"/>
      <c r="SF2" s="50"/>
      <c r="SG2" s="50"/>
      <c r="SH2" s="50"/>
      <c r="SI2" s="50"/>
      <c r="SJ2" s="50"/>
      <c r="SK2" s="50"/>
      <c r="SL2" s="50"/>
      <c r="SM2" s="50"/>
      <c r="SN2" s="50"/>
      <c r="SO2" s="50"/>
      <c r="SP2" s="50"/>
      <c r="SQ2" s="50"/>
      <c r="SR2" s="50"/>
      <c r="SS2" s="50"/>
      <c r="ST2" s="50"/>
      <c r="SU2" s="50"/>
      <c r="SV2" s="50"/>
      <c r="SW2" s="50"/>
      <c r="SX2" s="50"/>
      <c r="SY2" s="50"/>
      <c r="SZ2" s="50"/>
      <c r="TA2" s="50"/>
      <c r="TB2" s="50"/>
      <c r="TC2" s="50"/>
      <c r="TD2" s="50"/>
      <c r="TE2" s="50"/>
      <c r="TF2" s="50"/>
      <c r="TG2" s="50"/>
      <c r="TH2" s="50"/>
      <c r="TI2" s="50"/>
      <c r="TJ2" s="50"/>
      <c r="TK2" s="50"/>
      <c r="TL2" s="50"/>
      <c r="TM2" s="50"/>
      <c r="TN2" s="50"/>
      <c r="TO2" s="50"/>
      <c r="TP2" s="50"/>
      <c r="TQ2" s="50"/>
      <c r="TR2" s="50"/>
      <c r="TS2" s="50"/>
      <c r="TT2" s="50"/>
      <c r="TU2" s="50"/>
      <c r="TV2" s="50"/>
      <c r="TW2" s="50"/>
      <c r="TX2" s="50"/>
      <c r="TY2" s="50"/>
      <c r="TZ2" s="50"/>
      <c r="UA2" s="50"/>
      <c r="UB2" s="50"/>
      <c r="UC2" s="50"/>
      <c r="UD2" s="50"/>
      <c r="UE2" s="50"/>
      <c r="UF2" s="50"/>
      <c r="UG2" s="50"/>
      <c r="UH2" s="50"/>
      <c r="UI2" s="50"/>
      <c r="UJ2" s="50"/>
      <c r="UK2" s="50"/>
      <c r="UL2" s="50"/>
      <c r="UM2" s="50"/>
      <c r="UN2" s="50"/>
      <c r="UO2" s="50"/>
      <c r="UP2" s="50"/>
      <c r="UQ2" s="50"/>
      <c r="UR2" s="50"/>
      <c r="US2" s="50"/>
      <c r="UT2" s="50"/>
      <c r="UU2" s="50"/>
      <c r="UV2" s="50"/>
      <c r="UW2" s="50"/>
      <c r="UX2" s="50"/>
      <c r="UY2" s="50"/>
      <c r="UZ2" s="50"/>
      <c r="VA2" s="50"/>
      <c r="VB2" s="50"/>
      <c r="VC2" s="50"/>
      <c r="VD2" s="50"/>
      <c r="VE2" s="50"/>
      <c r="VF2" s="50"/>
      <c r="VG2" s="50"/>
      <c r="VH2" s="50"/>
      <c r="VI2" s="50"/>
      <c r="VJ2" s="50"/>
      <c r="VK2" s="50"/>
      <c r="VL2" s="50"/>
      <c r="VM2" s="50"/>
      <c r="VN2" s="50"/>
      <c r="VO2" s="50"/>
      <c r="VP2" s="50"/>
      <c r="VQ2" s="50"/>
      <c r="VR2" s="50"/>
      <c r="VS2" s="50"/>
      <c r="VT2" s="50"/>
      <c r="VU2" s="50"/>
      <c r="VV2" s="50"/>
      <c r="VW2" s="50"/>
      <c r="VX2" s="50"/>
      <c r="VY2" s="50"/>
      <c r="VZ2" s="50"/>
      <c r="WA2" s="50"/>
      <c r="WB2" s="50"/>
      <c r="WC2" s="50"/>
      <c r="WD2" s="50"/>
      <c r="WE2" s="50"/>
      <c r="WF2" s="50"/>
      <c r="WG2" s="50"/>
      <c r="WH2" s="50"/>
      <c r="WI2" s="50"/>
      <c r="WJ2" s="50"/>
      <c r="WK2" s="50"/>
      <c r="WL2" s="50"/>
      <c r="WM2" s="50"/>
      <c r="WN2" s="50"/>
      <c r="WO2" s="50"/>
      <c r="WP2" s="50"/>
      <c r="WQ2" s="50"/>
      <c r="WR2" s="50"/>
      <c r="WS2" s="50"/>
      <c r="WT2" s="50"/>
      <c r="WU2" s="50"/>
      <c r="WV2" s="50"/>
      <c r="WW2" s="50"/>
      <c r="WX2" s="50"/>
      <c r="WY2" s="50"/>
      <c r="WZ2" s="50"/>
      <c r="XA2" s="50"/>
      <c r="XB2" s="50"/>
      <c r="XC2" s="50"/>
      <c r="XD2" s="50"/>
      <c r="XE2" s="50"/>
      <c r="XF2" s="50"/>
      <c r="XG2" s="50"/>
      <c r="XH2" s="50"/>
      <c r="XI2" s="50"/>
      <c r="XJ2" s="50"/>
      <c r="XK2" s="50"/>
      <c r="XL2" s="50"/>
      <c r="XM2" s="50"/>
      <c r="XN2" s="50"/>
      <c r="XO2" s="50"/>
      <c r="XP2" s="50"/>
      <c r="XQ2" s="50"/>
      <c r="XR2" s="50"/>
      <c r="XS2" s="50"/>
      <c r="XT2" s="50"/>
      <c r="XU2" s="50"/>
      <c r="XV2" s="50"/>
      <c r="XW2" s="50"/>
      <c r="XX2" s="50"/>
      <c r="XY2" s="50"/>
      <c r="XZ2" s="50"/>
      <c r="YA2" s="50"/>
      <c r="YB2" s="50"/>
      <c r="YC2" s="50"/>
      <c r="YD2" s="50"/>
      <c r="YE2" s="50"/>
      <c r="YF2" s="50"/>
      <c r="YG2" s="50"/>
      <c r="YH2" s="50"/>
      <c r="YI2" s="50"/>
      <c r="YJ2" s="50"/>
      <c r="YK2" s="50"/>
      <c r="YL2" s="50"/>
      <c r="YM2" s="50"/>
      <c r="YN2" s="50"/>
      <c r="YO2" s="50"/>
      <c r="YP2" s="50"/>
      <c r="YQ2" s="50"/>
      <c r="YR2" s="50"/>
      <c r="YS2" s="50"/>
      <c r="YT2" s="50"/>
      <c r="YU2" s="50"/>
      <c r="YV2" s="50"/>
      <c r="YW2" s="50"/>
      <c r="YX2" s="50"/>
      <c r="YY2" s="50"/>
      <c r="YZ2" s="50"/>
      <c r="ZA2" s="50"/>
      <c r="ZB2" s="50"/>
      <c r="ZC2" s="50"/>
      <c r="ZD2" s="50"/>
      <c r="ZE2" s="50"/>
      <c r="ZF2" s="50"/>
      <c r="ZG2" s="50"/>
      <c r="ZH2" s="50"/>
      <c r="ZI2" s="50"/>
      <c r="ZJ2" s="50"/>
      <c r="ZK2" s="50"/>
      <c r="ZL2" s="50"/>
      <c r="ZM2" s="50"/>
      <c r="ZN2" s="50"/>
      <c r="ZO2" s="50"/>
      <c r="ZP2" s="50"/>
      <c r="ZQ2" s="50"/>
      <c r="ZR2" s="50"/>
      <c r="ZS2" s="50"/>
      <c r="ZT2" s="50"/>
      <c r="ZU2" s="50"/>
      <c r="ZV2" s="50"/>
      <c r="ZW2" s="50"/>
      <c r="ZX2" s="50"/>
      <c r="ZY2" s="50"/>
      <c r="ZZ2" s="50"/>
      <c r="AAA2" s="50"/>
      <c r="AAB2" s="50"/>
      <c r="AAC2" s="50"/>
      <c r="AAD2" s="50"/>
      <c r="AAE2" s="50"/>
      <c r="AAF2" s="50"/>
      <c r="AAG2" s="50"/>
      <c r="AAH2" s="50"/>
      <c r="AAI2" s="50"/>
      <c r="AAJ2" s="50"/>
      <c r="AAK2" s="50"/>
      <c r="AAL2" s="50"/>
      <c r="AAM2" s="50"/>
      <c r="AAN2" s="50"/>
      <c r="AAO2" s="50"/>
      <c r="AAP2" s="50"/>
      <c r="AAQ2" s="50"/>
      <c r="AAR2" s="50"/>
      <c r="AAS2" s="50"/>
      <c r="AAT2" s="50"/>
      <c r="AAU2" s="50"/>
      <c r="AAV2" s="50"/>
      <c r="AAW2" s="50"/>
      <c r="AAX2" s="50"/>
      <c r="AAY2" s="50"/>
      <c r="AAZ2" s="50"/>
      <c r="ABA2" s="50"/>
      <c r="ABB2" s="50"/>
      <c r="ABC2" s="50"/>
      <c r="ABD2" s="50"/>
      <c r="ABE2" s="50"/>
      <c r="ABF2" s="50"/>
      <c r="ABG2" s="50"/>
      <c r="ABH2" s="50"/>
      <c r="ABI2" s="50"/>
      <c r="ABJ2" s="50"/>
      <c r="ABK2" s="50"/>
      <c r="ABL2" s="50"/>
      <c r="ABM2" s="50"/>
      <c r="ABN2" s="50"/>
      <c r="ABO2" s="50"/>
      <c r="ABP2" s="50"/>
      <c r="ABQ2" s="50"/>
      <c r="ABR2" s="50"/>
      <c r="ABS2" s="50"/>
      <c r="ABT2" s="50"/>
      <c r="ABU2" s="50"/>
      <c r="ABV2" s="50"/>
      <c r="ABW2" s="50"/>
      <c r="ABX2" s="50"/>
      <c r="ABY2" s="50"/>
      <c r="ABZ2" s="50"/>
      <c r="ACA2" s="50"/>
      <c r="ACB2" s="50"/>
      <c r="ACC2" s="50"/>
      <c r="ACD2" s="50"/>
      <c r="ACE2" s="50"/>
      <c r="ACF2" s="50"/>
      <c r="ACG2" s="50"/>
      <c r="ACH2" s="50"/>
      <c r="ACI2" s="50"/>
      <c r="ACJ2" s="50"/>
      <c r="ACK2" s="50"/>
      <c r="ACL2" s="50"/>
      <c r="ACM2" s="50"/>
      <c r="ACN2" s="50"/>
      <c r="ACO2" s="50"/>
      <c r="ACP2" s="50"/>
      <c r="ACQ2" s="50"/>
      <c r="ACR2" s="50"/>
      <c r="ACS2" s="50"/>
      <c r="ACT2" s="50"/>
      <c r="ACU2" s="50"/>
      <c r="ACV2" s="50"/>
      <c r="ACW2" s="50"/>
      <c r="ACX2" s="50"/>
      <c r="ACY2" s="50"/>
      <c r="ACZ2" s="50"/>
      <c r="ADA2" s="50"/>
      <c r="ADB2" s="50"/>
      <c r="ADC2" s="50"/>
      <c r="ADD2" s="50"/>
      <c r="ADE2" s="50"/>
      <c r="ADF2" s="50"/>
      <c r="ADG2" s="50"/>
      <c r="ADH2" s="50"/>
      <c r="ADI2" s="50"/>
      <c r="ADJ2" s="50"/>
      <c r="ADK2" s="50"/>
      <c r="ADL2" s="50"/>
      <c r="ADM2" s="50"/>
      <c r="ADN2" s="50"/>
      <c r="ADO2" s="50"/>
      <c r="ADP2" s="50"/>
      <c r="ADQ2" s="50"/>
      <c r="ADR2" s="50"/>
      <c r="ADS2" s="50"/>
      <c r="ADT2" s="50"/>
      <c r="ADU2" s="50"/>
      <c r="ADV2" s="50"/>
      <c r="ADW2" s="50"/>
      <c r="ADX2" s="50"/>
      <c r="ADY2" s="50"/>
      <c r="ADZ2" s="50"/>
      <c r="AEA2" s="50"/>
      <c r="AEB2" s="50"/>
      <c r="AEC2" s="50"/>
      <c r="AED2" s="50"/>
      <c r="AEE2" s="50"/>
      <c r="AEF2" s="50"/>
      <c r="AEG2" s="50"/>
      <c r="AEH2" s="50"/>
      <c r="AEI2" s="50"/>
      <c r="AEJ2" s="50"/>
      <c r="AEK2" s="50"/>
      <c r="AEL2" s="50"/>
      <c r="AEM2" s="50"/>
      <c r="AEN2" s="50"/>
      <c r="AEO2" s="50"/>
      <c r="AEP2" s="50"/>
      <c r="AEQ2" s="50"/>
      <c r="AER2" s="50"/>
      <c r="AES2" s="50"/>
      <c r="AET2" s="50"/>
      <c r="AEU2" s="50"/>
      <c r="AEV2" s="50"/>
      <c r="AEW2" s="50"/>
      <c r="AEX2" s="50"/>
      <c r="AEY2" s="50"/>
      <c r="AEZ2" s="50"/>
      <c r="AFA2" s="50"/>
      <c r="AFB2" s="50"/>
      <c r="AFC2" s="50"/>
      <c r="AFD2" s="50"/>
      <c r="AFE2" s="50"/>
      <c r="AFF2" s="50"/>
      <c r="AFG2" s="50"/>
      <c r="AFH2" s="50"/>
      <c r="AFI2" s="50"/>
      <c r="AFJ2" s="50"/>
      <c r="AFK2" s="50"/>
      <c r="AFL2" s="50"/>
      <c r="AFM2" s="50"/>
      <c r="AFN2" s="50"/>
      <c r="AFO2" s="50"/>
      <c r="AFP2" s="50"/>
      <c r="AFQ2" s="50"/>
      <c r="AFR2" s="50"/>
      <c r="AFS2" s="50"/>
      <c r="AFT2" s="50"/>
      <c r="AFU2" s="50"/>
      <c r="AFV2" s="50"/>
      <c r="AFW2" s="50"/>
      <c r="AFX2" s="50"/>
      <c r="AFY2" s="50"/>
      <c r="AFZ2" s="50"/>
      <c r="AGA2" s="50"/>
      <c r="AGB2" s="50"/>
      <c r="AGC2" s="50"/>
      <c r="AGD2" s="50"/>
      <c r="AGE2" s="50"/>
      <c r="AGF2" s="50"/>
      <c r="AGG2" s="50"/>
      <c r="AGH2" s="50"/>
      <c r="AGI2" s="50"/>
      <c r="AGJ2" s="50"/>
      <c r="AGK2" s="50"/>
      <c r="AGL2" s="50"/>
      <c r="AGM2" s="50"/>
      <c r="AGN2" s="50"/>
      <c r="AGO2" s="50"/>
      <c r="AGP2" s="50"/>
      <c r="AGQ2" s="50"/>
      <c r="AGR2" s="50"/>
      <c r="AGS2" s="50"/>
      <c r="AGT2" s="50"/>
      <c r="AGU2" s="50"/>
      <c r="AGV2" s="50"/>
      <c r="AGW2" s="50"/>
      <c r="AGX2" s="50"/>
      <c r="AGY2" s="50"/>
      <c r="AGZ2" s="50"/>
      <c r="AHA2" s="50"/>
      <c r="AHB2" s="50"/>
      <c r="AHC2" s="50"/>
      <c r="AHD2" s="50"/>
      <c r="AHE2" s="50"/>
      <c r="AHF2" s="50"/>
      <c r="AHG2" s="50"/>
      <c r="AHH2" s="50"/>
      <c r="AHI2" s="50"/>
      <c r="AHJ2" s="50"/>
      <c r="AHK2" s="50"/>
      <c r="AHL2" s="50"/>
      <c r="AHM2" s="50"/>
      <c r="AHN2" s="50"/>
      <c r="AHO2" s="50"/>
      <c r="AHP2" s="50"/>
      <c r="AHQ2" s="50"/>
      <c r="AHR2" s="50"/>
      <c r="AHS2" s="50"/>
      <c r="AHT2" s="50"/>
      <c r="AHU2" s="50"/>
      <c r="AHV2" s="50"/>
      <c r="AHW2" s="50"/>
      <c r="AHX2" s="50"/>
      <c r="AHY2" s="50"/>
      <c r="AHZ2" s="50"/>
      <c r="AIA2" s="50"/>
      <c r="AIB2" s="50"/>
      <c r="AIC2" s="50"/>
      <c r="AID2" s="50"/>
      <c r="AIE2" s="50"/>
      <c r="AIF2" s="50"/>
      <c r="AIG2" s="50"/>
      <c r="AIH2" s="50"/>
      <c r="AII2" s="50"/>
    </row>
    <row r="3" spans="1:919" s="51" customFormat="1" ht="12.75">
      <c r="A3" s="49"/>
      <c r="B3" s="49"/>
      <c r="C3" s="49"/>
      <c r="D3" s="49"/>
      <c r="E3" s="362" t="str">
        <f>BS!E3</f>
        <v>Vilsonovo šetalište 15, 71000 Sarajevo</v>
      </c>
      <c r="F3" s="362"/>
      <c r="G3" s="117"/>
      <c r="H3" s="105"/>
      <c r="I3" s="104"/>
      <c r="J3" s="243"/>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c r="IP3" s="50"/>
      <c r="IQ3" s="50"/>
      <c r="IR3" s="50"/>
      <c r="IS3" s="50"/>
      <c r="IT3" s="50"/>
      <c r="IU3" s="50"/>
      <c r="IV3" s="50"/>
      <c r="IW3" s="50"/>
      <c r="IX3" s="50"/>
      <c r="IY3" s="50"/>
      <c r="IZ3" s="50"/>
      <c r="JA3" s="50"/>
      <c r="JB3" s="50"/>
      <c r="JC3" s="50"/>
      <c r="JD3" s="50"/>
      <c r="JE3" s="50"/>
      <c r="JF3" s="50"/>
      <c r="JG3" s="50"/>
      <c r="JH3" s="50"/>
      <c r="JI3" s="50"/>
      <c r="JJ3" s="50"/>
      <c r="JK3" s="50"/>
      <c r="JL3" s="50"/>
      <c r="JM3" s="50"/>
      <c r="JN3" s="50"/>
      <c r="JO3" s="50"/>
      <c r="JP3" s="50"/>
      <c r="JQ3" s="50"/>
      <c r="JR3" s="50"/>
      <c r="JS3" s="50"/>
      <c r="JT3" s="50"/>
      <c r="JU3" s="50"/>
      <c r="JV3" s="50"/>
      <c r="JW3" s="50"/>
      <c r="JX3" s="50"/>
      <c r="JY3" s="50"/>
      <c r="JZ3" s="50"/>
      <c r="KA3" s="50"/>
      <c r="KB3" s="50"/>
      <c r="KC3" s="50"/>
      <c r="KD3" s="50"/>
      <c r="KE3" s="50"/>
      <c r="KF3" s="50"/>
      <c r="KG3" s="50"/>
      <c r="KH3" s="50"/>
      <c r="KI3" s="50"/>
      <c r="KJ3" s="50"/>
      <c r="KK3" s="50"/>
      <c r="KL3" s="50"/>
      <c r="KM3" s="50"/>
      <c r="KN3" s="50"/>
      <c r="KO3" s="50"/>
      <c r="KP3" s="50"/>
      <c r="KQ3" s="50"/>
      <c r="KR3" s="50"/>
      <c r="KS3" s="50"/>
      <c r="KT3" s="50"/>
      <c r="KU3" s="50"/>
      <c r="KV3" s="50"/>
      <c r="KW3" s="50"/>
      <c r="KX3" s="50"/>
      <c r="KY3" s="50"/>
      <c r="KZ3" s="50"/>
      <c r="LA3" s="50"/>
      <c r="LB3" s="50"/>
      <c r="LC3" s="50"/>
      <c r="LD3" s="50"/>
      <c r="LE3" s="50"/>
      <c r="LF3" s="50"/>
      <c r="LG3" s="50"/>
      <c r="LH3" s="50"/>
      <c r="LI3" s="50"/>
      <c r="LJ3" s="50"/>
      <c r="LK3" s="50"/>
      <c r="LL3" s="50"/>
      <c r="LM3" s="50"/>
      <c r="LN3" s="50"/>
      <c r="LO3" s="50"/>
      <c r="LP3" s="50"/>
      <c r="LQ3" s="50"/>
      <c r="LR3" s="50"/>
      <c r="LS3" s="50"/>
      <c r="LT3" s="50"/>
      <c r="LU3" s="50"/>
      <c r="LV3" s="50"/>
      <c r="LW3" s="50"/>
      <c r="LX3" s="50"/>
      <c r="LY3" s="50"/>
      <c r="LZ3" s="50"/>
      <c r="MA3" s="50"/>
      <c r="MB3" s="50"/>
      <c r="MC3" s="50"/>
      <c r="MD3" s="50"/>
      <c r="ME3" s="50"/>
      <c r="MF3" s="50"/>
      <c r="MG3" s="50"/>
      <c r="MH3" s="50"/>
      <c r="MI3" s="50"/>
      <c r="MJ3" s="50"/>
      <c r="MK3" s="50"/>
      <c r="ML3" s="50"/>
      <c r="MM3" s="50"/>
      <c r="MN3" s="50"/>
      <c r="MO3" s="50"/>
      <c r="MP3" s="50"/>
      <c r="MQ3" s="50"/>
      <c r="MR3" s="50"/>
      <c r="MS3" s="50"/>
      <c r="MT3" s="50"/>
      <c r="MU3" s="50"/>
      <c r="MV3" s="50"/>
      <c r="MW3" s="50"/>
      <c r="MX3" s="50"/>
      <c r="MY3" s="50"/>
      <c r="MZ3" s="50"/>
      <c r="NA3" s="50"/>
      <c r="NB3" s="50"/>
      <c r="NC3" s="50"/>
      <c r="ND3" s="50"/>
      <c r="NE3" s="50"/>
      <c r="NF3" s="50"/>
      <c r="NG3" s="50"/>
      <c r="NH3" s="50"/>
      <c r="NI3" s="50"/>
      <c r="NJ3" s="50"/>
      <c r="NK3" s="50"/>
      <c r="NL3" s="50"/>
      <c r="NM3" s="50"/>
      <c r="NN3" s="50"/>
      <c r="NO3" s="50"/>
      <c r="NP3" s="50"/>
      <c r="NQ3" s="50"/>
      <c r="NR3" s="50"/>
      <c r="NS3" s="50"/>
      <c r="NT3" s="50"/>
      <c r="NU3" s="50"/>
      <c r="NV3" s="50"/>
      <c r="NW3" s="50"/>
      <c r="NX3" s="50"/>
      <c r="NY3" s="50"/>
      <c r="NZ3" s="50"/>
      <c r="OA3" s="50"/>
      <c r="OB3" s="50"/>
      <c r="OC3" s="50"/>
      <c r="OD3" s="50"/>
      <c r="OE3" s="50"/>
      <c r="OF3" s="50"/>
      <c r="OG3" s="50"/>
      <c r="OH3" s="50"/>
      <c r="OI3" s="50"/>
      <c r="OJ3" s="50"/>
      <c r="OK3" s="50"/>
      <c r="OL3" s="50"/>
      <c r="OM3" s="50"/>
      <c r="ON3" s="50"/>
      <c r="OO3" s="50"/>
      <c r="OP3" s="50"/>
      <c r="OQ3" s="50"/>
      <c r="OR3" s="50"/>
      <c r="OS3" s="50"/>
      <c r="OT3" s="50"/>
      <c r="OU3" s="50"/>
      <c r="OV3" s="50"/>
      <c r="OW3" s="50"/>
      <c r="OX3" s="50"/>
      <c r="OY3" s="50"/>
      <c r="OZ3" s="50"/>
      <c r="PA3" s="50"/>
      <c r="PB3" s="50"/>
      <c r="PC3" s="50"/>
      <c r="PD3" s="50"/>
      <c r="PE3" s="50"/>
      <c r="PF3" s="50"/>
      <c r="PG3" s="50"/>
      <c r="PH3" s="50"/>
      <c r="PI3" s="50"/>
      <c r="PJ3" s="50"/>
      <c r="PK3" s="50"/>
      <c r="PL3" s="50"/>
      <c r="PM3" s="50"/>
      <c r="PN3" s="50"/>
      <c r="PO3" s="50"/>
      <c r="PP3" s="50"/>
      <c r="PQ3" s="50"/>
      <c r="PR3" s="50"/>
      <c r="PS3" s="50"/>
      <c r="PT3" s="50"/>
      <c r="PU3" s="50"/>
      <c r="PV3" s="50"/>
      <c r="PW3" s="50"/>
      <c r="PX3" s="50"/>
      <c r="PY3" s="50"/>
      <c r="PZ3" s="50"/>
      <c r="QA3" s="50"/>
      <c r="QB3" s="50"/>
      <c r="QC3" s="50"/>
      <c r="QD3" s="50"/>
      <c r="QE3" s="50"/>
      <c r="QF3" s="50"/>
      <c r="QG3" s="50"/>
      <c r="QH3" s="50"/>
      <c r="QI3" s="50"/>
      <c r="QJ3" s="50"/>
      <c r="QK3" s="50"/>
      <c r="QL3" s="50"/>
      <c r="QM3" s="50"/>
      <c r="QN3" s="50"/>
      <c r="QO3" s="50"/>
      <c r="QP3" s="50"/>
      <c r="QQ3" s="50"/>
      <c r="QR3" s="50"/>
      <c r="QS3" s="50"/>
      <c r="QT3" s="50"/>
      <c r="QU3" s="50"/>
      <c r="QV3" s="50"/>
      <c r="QW3" s="50"/>
      <c r="QX3" s="50"/>
      <c r="QY3" s="50"/>
      <c r="QZ3" s="50"/>
      <c r="RA3" s="50"/>
      <c r="RB3" s="50"/>
      <c r="RC3" s="50"/>
      <c r="RD3" s="50"/>
      <c r="RE3" s="50"/>
      <c r="RF3" s="50"/>
      <c r="RG3" s="50"/>
      <c r="RH3" s="50"/>
      <c r="RI3" s="50"/>
      <c r="RJ3" s="50"/>
      <c r="RK3" s="50"/>
      <c r="RL3" s="50"/>
      <c r="RM3" s="50"/>
      <c r="RN3" s="50"/>
      <c r="RO3" s="50"/>
      <c r="RP3" s="50"/>
      <c r="RQ3" s="50"/>
      <c r="RR3" s="50"/>
      <c r="RS3" s="50"/>
      <c r="RT3" s="50"/>
      <c r="RU3" s="50"/>
      <c r="RV3" s="50"/>
      <c r="RW3" s="50"/>
      <c r="RX3" s="50"/>
      <c r="RY3" s="50"/>
      <c r="RZ3" s="50"/>
      <c r="SA3" s="50"/>
      <c r="SB3" s="50"/>
      <c r="SC3" s="50"/>
      <c r="SD3" s="50"/>
      <c r="SE3" s="50"/>
      <c r="SF3" s="50"/>
      <c r="SG3" s="50"/>
      <c r="SH3" s="50"/>
      <c r="SI3" s="50"/>
      <c r="SJ3" s="50"/>
      <c r="SK3" s="50"/>
      <c r="SL3" s="50"/>
      <c r="SM3" s="50"/>
      <c r="SN3" s="50"/>
      <c r="SO3" s="50"/>
      <c r="SP3" s="50"/>
      <c r="SQ3" s="50"/>
      <c r="SR3" s="50"/>
      <c r="SS3" s="50"/>
      <c r="ST3" s="50"/>
      <c r="SU3" s="50"/>
      <c r="SV3" s="50"/>
      <c r="SW3" s="50"/>
      <c r="SX3" s="50"/>
      <c r="SY3" s="50"/>
      <c r="SZ3" s="50"/>
      <c r="TA3" s="50"/>
      <c r="TB3" s="50"/>
      <c r="TC3" s="50"/>
      <c r="TD3" s="50"/>
      <c r="TE3" s="50"/>
      <c r="TF3" s="50"/>
      <c r="TG3" s="50"/>
      <c r="TH3" s="50"/>
      <c r="TI3" s="50"/>
      <c r="TJ3" s="50"/>
      <c r="TK3" s="50"/>
      <c r="TL3" s="50"/>
      <c r="TM3" s="50"/>
      <c r="TN3" s="50"/>
      <c r="TO3" s="50"/>
      <c r="TP3" s="50"/>
      <c r="TQ3" s="50"/>
      <c r="TR3" s="50"/>
      <c r="TS3" s="50"/>
      <c r="TT3" s="50"/>
      <c r="TU3" s="50"/>
      <c r="TV3" s="50"/>
      <c r="TW3" s="50"/>
      <c r="TX3" s="50"/>
      <c r="TY3" s="50"/>
      <c r="TZ3" s="50"/>
      <c r="UA3" s="50"/>
      <c r="UB3" s="50"/>
      <c r="UC3" s="50"/>
      <c r="UD3" s="50"/>
      <c r="UE3" s="50"/>
      <c r="UF3" s="50"/>
      <c r="UG3" s="50"/>
      <c r="UH3" s="50"/>
      <c r="UI3" s="50"/>
      <c r="UJ3" s="50"/>
      <c r="UK3" s="50"/>
      <c r="UL3" s="50"/>
      <c r="UM3" s="50"/>
      <c r="UN3" s="50"/>
      <c r="UO3" s="50"/>
      <c r="UP3" s="50"/>
      <c r="UQ3" s="50"/>
      <c r="UR3" s="50"/>
      <c r="US3" s="50"/>
      <c r="UT3" s="50"/>
      <c r="UU3" s="50"/>
      <c r="UV3" s="50"/>
      <c r="UW3" s="50"/>
      <c r="UX3" s="50"/>
      <c r="UY3" s="50"/>
      <c r="UZ3" s="50"/>
      <c r="VA3" s="50"/>
      <c r="VB3" s="50"/>
      <c r="VC3" s="50"/>
      <c r="VD3" s="50"/>
      <c r="VE3" s="50"/>
      <c r="VF3" s="50"/>
      <c r="VG3" s="50"/>
      <c r="VH3" s="50"/>
      <c r="VI3" s="50"/>
      <c r="VJ3" s="50"/>
      <c r="VK3" s="50"/>
      <c r="VL3" s="50"/>
      <c r="VM3" s="50"/>
      <c r="VN3" s="50"/>
      <c r="VO3" s="50"/>
      <c r="VP3" s="50"/>
      <c r="VQ3" s="50"/>
      <c r="VR3" s="50"/>
      <c r="VS3" s="50"/>
      <c r="VT3" s="50"/>
      <c r="VU3" s="50"/>
      <c r="VV3" s="50"/>
      <c r="VW3" s="50"/>
      <c r="VX3" s="50"/>
      <c r="VY3" s="50"/>
      <c r="VZ3" s="50"/>
      <c r="WA3" s="50"/>
      <c r="WB3" s="50"/>
      <c r="WC3" s="50"/>
      <c r="WD3" s="50"/>
      <c r="WE3" s="50"/>
      <c r="WF3" s="50"/>
      <c r="WG3" s="50"/>
      <c r="WH3" s="50"/>
      <c r="WI3" s="50"/>
      <c r="WJ3" s="50"/>
      <c r="WK3" s="50"/>
      <c r="WL3" s="50"/>
      <c r="WM3" s="50"/>
      <c r="WN3" s="50"/>
      <c r="WO3" s="50"/>
      <c r="WP3" s="50"/>
      <c r="WQ3" s="50"/>
      <c r="WR3" s="50"/>
      <c r="WS3" s="50"/>
      <c r="WT3" s="50"/>
      <c r="WU3" s="50"/>
      <c r="WV3" s="50"/>
      <c r="WW3" s="50"/>
      <c r="WX3" s="50"/>
      <c r="WY3" s="50"/>
      <c r="WZ3" s="50"/>
      <c r="XA3" s="50"/>
      <c r="XB3" s="50"/>
      <c r="XC3" s="50"/>
      <c r="XD3" s="50"/>
      <c r="XE3" s="50"/>
      <c r="XF3" s="50"/>
      <c r="XG3" s="50"/>
      <c r="XH3" s="50"/>
      <c r="XI3" s="50"/>
      <c r="XJ3" s="50"/>
      <c r="XK3" s="50"/>
      <c r="XL3" s="50"/>
      <c r="XM3" s="50"/>
      <c r="XN3" s="50"/>
      <c r="XO3" s="50"/>
      <c r="XP3" s="50"/>
      <c r="XQ3" s="50"/>
      <c r="XR3" s="50"/>
      <c r="XS3" s="50"/>
      <c r="XT3" s="50"/>
      <c r="XU3" s="50"/>
      <c r="XV3" s="50"/>
      <c r="XW3" s="50"/>
      <c r="XX3" s="50"/>
      <c r="XY3" s="50"/>
      <c r="XZ3" s="50"/>
      <c r="YA3" s="50"/>
      <c r="YB3" s="50"/>
      <c r="YC3" s="50"/>
      <c r="YD3" s="50"/>
      <c r="YE3" s="50"/>
      <c r="YF3" s="50"/>
      <c r="YG3" s="50"/>
      <c r="YH3" s="50"/>
      <c r="YI3" s="50"/>
      <c r="YJ3" s="50"/>
      <c r="YK3" s="50"/>
      <c r="YL3" s="50"/>
      <c r="YM3" s="50"/>
      <c r="YN3" s="50"/>
      <c r="YO3" s="50"/>
      <c r="YP3" s="50"/>
      <c r="YQ3" s="50"/>
      <c r="YR3" s="50"/>
      <c r="YS3" s="50"/>
      <c r="YT3" s="50"/>
      <c r="YU3" s="50"/>
      <c r="YV3" s="50"/>
      <c r="YW3" s="50"/>
      <c r="YX3" s="50"/>
      <c r="YY3" s="50"/>
      <c r="YZ3" s="50"/>
      <c r="ZA3" s="50"/>
      <c r="ZB3" s="50"/>
      <c r="ZC3" s="50"/>
      <c r="ZD3" s="50"/>
      <c r="ZE3" s="50"/>
      <c r="ZF3" s="50"/>
      <c r="ZG3" s="50"/>
      <c r="ZH3" s="50"/>
      <c r="ZI3" s="50"/>
      <c r="ZJ3" s="50"/>
      <c r="ZK3" s="50"/>
      <c r="ZL3" s="50"/>
      <c r="ZM3" s="50"/>
      <c r="ZN3" s="50"/>
      <c r="ZO3" s="50"/>
      <c r="ZP3" s="50"/>
      <c r="ZQ3" s="50"/>
      <c r="ZR3" s="50"/>
      <c r="ZS3" s="50"/>
      <c r="ZT3" s="50"/>
      <c r="ZU3" s="50"/>
      <c r="ZV3" s="50"/>
      <c r="ZW3" s="50"/>
      <c r="ZX3" s="50"/>
      <c r="ZY3" s="50"/>
      <c r="ZZ3" s="50"/>
      <c r="AAA3" s="50"/>
      <c r="AAB3" s="50"/>
      <c r="AAC3" s="50"/>
      <c r="AAD3" s="50"/>
      <c r="AAE3" s="50"/>
      <c r="AAF3" s="50"/>
      <c r="AAG3" s="50"/>
      <c r="AAH3" s="50"/>
      <c r="AAI3" s="50"/>
      <c r="AAJ3" s="50"/>
      <c r="AAK3" s="50"/>
      <c r="AAL3" s="50"/>
      <c r="AAM3" s="50"/>
      <c r="AAN3" s="50"/>
      <c r="AAO3" s="50"/>
      <c r="AAP3" s="50"/>
      <c r="AAQ3" s="50"/>
      <c r="AAR3" s="50"/>
      <c r="AAS3" s="50"/>
      <c r="AAT3" s="50"/>
      <c r="AAU3" s="50"/>
      <c r="AAV3" s="50"/>
      <c r="AAW3" s="50"/>
      <c r="AAX3" s="50"/>
      <c r="AAY3" s="50"/>
      <c r="AAZ3" s="50"/>
      <c r="ABA3" s="50"/>
      <c r="ABB3" s="50"/>
      <c r="ABC3" s="50"/>
      <c r="ABD3" s="50"/>
      <c r="ABE3" s="50"/>
      <c r="ABF3" s="50"/>
      <c r="ABG3" s="50"/>
      <c r="ABH3" s="50"/>
      <c r="ABI3" s="50"/>
      <c r="ABJ3" s="50"/>
      <c r="ABK3" s="50"/>
      <c r="ABL3" s="50"/>
      <c r="ABM3" s="50"/>
      <c r="ABN3" s="50"/>
      <c r="ABO3" s="50"/>
      <c r="ABP3" s="50"/>
      <c r="ABQ3" s="50"/>
      <c r="ABR3" s="50"/>
      <c r="ABS3" s="50"/>
      <c r="ABT3" s="50"/>
      <c r="ABU3" s="50"/>
      <c r="ABV3" s="50"/>
      <c r="ABW3" s="50"/>
      <c r="ABX3" s="50"/>
      <c r="ABY3" s="50"/>
      <c r="ABZ3" s="50"/>
      <c r="ACA3" s="50"/>
      <c r="ACB3" s="50"/>
      <c r="ACC3" s="50"/>
      <c r="ACD3" s="50"/>
      <c r="ACE3" s="50"/>
      <c r="ACF3" s="50"/>
      <c r="ACG3" s="50"/>
      <c r="ACH3" s="50"/>
      <c r="ACI3" s="50"/>
      <c r="ACJ3" s="50"/>
      <c r="ACK3" s="50"/>
      <c r="ACL3" s="50"/>
      <c r="ACM3" s="50"/>
      <c r="ACN3" s="50"/>
      <c r="ACO3" s="50"/>
      <c r="ACP3" s="50"/>
      <c r="ACQ3" s="50"/>
      <c r="ACR3" s="50"/>
      <c r="ACS3" s="50"/>
      <c r="ACT3" s="50"/>
      <c r="ACU3" s="50"/>
      <c r="ACV3" s="50"/>
      <c r="ACW3" s="50"/>
      <c r="ACX3" s="50"/>
      <c r="ACY3" s="50"/>
      <c r="ACZ3" s="50"/>
      <c r="ADA3" s="50"/>
      <c r="ADB3" s="50"/>
      <c r="ADC3" s="50"/>
      <c r="ADD3" s="50"/>
      <c r="ADE3" s="50"/>
      <c r="ADF3" s="50"/>
      <c r="ADG3" s="50"/>
      <c r="ADH3" s="50"/>
      <c r="ADI3" s="50"/>
      <c r="ADJ3" s="50"/>
      <c r="ADK3" s="50"/>
      <c r="ADL3" s="50"/>
      <c r="ADM3" s="50"/>
      <c r="ADN3" s="50"/>
      <c r="ADO3" s="50"/>
      <c r="ADP3" s="50"/>
      <c r="ADQ3" s="50"/>
      <c r="ADR3" s="50"/>
      <c r="ADS3" s="50"/>
      <c r="ADT3" s="50"/>
      <c r="ADU3" s="50"/>
      <c r="ADV3" s="50"/>
      <c r="ADW3" s="50"/>
      <c r="ADX3" s="50"/>
      <c r="ADY3" s="50"/>
      <c r="ADZ3" s="50"/>
      <c r="AEA3" s="50"/>
      <c r="AEB3" s="50"/>
      <c r="AEC3" s="50"/>
      <c r="AED3" s="50"/>
      <c r="AEE3" s="50"/>
      <c r="AEF3" s="50"/>
      <c r="AEG3" s="50"/>
      <c r="AEH3" s="50"/>
      <c r="AEI3" s="50"/>
      <c r="AEJ3" s="50"/>
      <c r="AEK3" s="50"/>
      <c r="AEL3" s="50"/>
      <c r="AEM3" s="50"/>
      <c r="AEN3" s="50"/>
      <c r="AEO3" s="50"/>
      <c r="AEP3" s="50"/>
      <c r="AEQ3" s="50"/>
      <c r="AER3" s="50"/>
      <c r="AES3" s="50"/>
      <c r="AET3" s="50"/>
      <c r="AEU3" s="50"/>
      <c r="AEV3" s="50"/>
      <c r="AEW3" s="50"/>
      <c r="AEX3" s="50"/>
      <c r="AEY3" s="50"/>
      <c r="AEZ3" s="50"/>
      <c r="AFA3" s="50"/>
      <c r="AFB3" s="50"/>
      <c r="AFC3" s="50"/>
      <c r="AFD3" s="50"/>
      <c r="AFE3" s="50"/>
      <c r="AFF3" s="50"/>
      <c r="AFG3" s="50"/>
      <c r="AFH3" s="50"/>
      <c r="AFI3" s="50"/>
      <c r="AFJ3" s="50"/>
      <c r="AFK3" s="50"/>
      <c r="AFL3" s="50"/>
      <c r="AFM3" s="50"/>
      <c r="AFN3" s="50"/>
      <c r="AFO3" s="50"/>
      <c r="AFP3" s="50"/>
      <c r="AFQ3" s="50"/>
      <c r="AFR3" s="50"/>
      <c r="AFS3" s="50"/>
      <c r="AFT3" s="50"/>
      <c r="AFU3" s="50"/>
      <c r="AFV3" s="50"/>
      <c r="AFW3" s="50"/>
      <c r="AFX3" s="50"/>
      <c r="AFY3" s="50"/>
      <c r="AFZ3" s="50"/>
      <c r="AGA3" s="50"/>
      <c r="AGB3" s="50"/>
      <c r="AGC3" s="50"/>
      <c r="AGD3" s="50"/>
      <c r="AGE3" s="50"/>
      <c r="AGF3" s="50"/>
      <c r="AGG3" s="50"/>
      <c r="AGH3" s="50"/>
      <c r="AGI3" s="50"/>
      <c r="AGJ3" s="50"/>
      <c r="AGK3" s="50"/>
      <c r="AGL3" s="50"/>
      <c r="AGM3" s="50"/>
      <c r="AGN3" s="50"/>
      <c r="AGO3" s="50"/>
      <c r="AGP3" s="50"/>
      <c r="AGQ3" s="50"/>
      <c r="AGR3" s="50"/>
      <c r="AGS3" s="50"/>
      <c r="AGT3" s="50"/>
      <c r="AGU3" s="50"/>
      <c r="AGV3" s="50"/>
      <c r="AGW3" s="50"/>
      <c r="AGX3" s="50"/>
      <c r="AGY3" s="50"/>
      <c r="AGZ3" s="50"/>
      <c r="AHA3" s="50"/>
      <c r="AHB3" s="50"/>
      <c r="AHC3" s="50"/>
      <c r="AHD3" s="50"/>
      <c r="AHE3" s="50"/>
      <c r="AHF3" s="50"/>
      <c r="AHG3" s="50"/>
      <c r="AHH3" s="50"/>
      <c r="AHI3" s="50"/>
      <c r="AHJ3" s="50"/>
      <c r="AHK3" s="50"/>
      <c r="AHL3" s="50"/>
      <c r="AHM3" s="50"/>
      <c r="AHN3" s="50"/>
      <c r="AHO3" s="50"/>
      <c r="AHP3" s="50"/>
      <c r="AHQ3" s="50"/>
      <c r="AHR3" s="50"/>
      <c r="AHS3" s="50"/>
      <c r="AHT3" s="50"/>
      <c r="AHU3" s="50"/>
      <c r="AHV3" s="50"/>
      <c r="AHW3" s="50"/>
      <c r="AHX3" s="50"/>
      <c r="AHY3" s="50"/>
      <c r="AHZ3" s="50"/>
      <c r="AIA3" s="50"/>
      <c r="AIB3" s="50"/>
      <c r="AIC3" s="50"/>
      <c r="AID3" s="50"/>
      <c r="AIE3" s="50"/>
      <c r="AIF3" s="50"/>
      <c r="AIG3" s="50"/>
      <c r="AIH3" s="50"/>
      <c r="AII3" s="50"/>
    </row>
    <row r="4" spans="1:919" s="51" customFormat="1" ht="12.75">
      <c r="A4" s="49"/>
      <c r="B4" s="49"/>
      <c r="C4" s="49"/>
      <c r="D4" s="49"/>
      <c r="E4" s="241" t="s">
        <v>2540</v>
      </c>
      <c r="F4" s="102"/>
      <c r="G4" s="102"/>
      <c r="H4" s="102"/>
      <c r="I4" s="106"/>
      <c r="J4" s="242"/>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50"/>
      <c r="IA4" s="50"/>
      <c r="IB4" s="50"/>
      <c r="IC4" s="50"/>
      <c r="ID4" s="50"/>
      <c r="IE4" s="50"/>
      <c r="IF4" s="50"/>
      <c r="IG4" s="50"/>
      <c r="IH4" s="50"/>
      <c r="II4" s="50"/>
      <c r="IJ4" s="50"/>
      <c r="IK4" s="50"/>
      <c r="IL4" s="50"/>
      <c r="IM4" s="50"/>
      <c r="IN4" s="50"/>
      <c r="IO4" s="50"/>
      <c r="IP4" s="50"/>
      <c r="IQ4" s="50"/>
      <c r="IR4" s="50"/>
      <c r="IS4" s="50"/>
      <c r="IT4" s="50"/>
      <c r="IU4" s="50"/>
      <c r="IV4" s="50"/>
      <c r="IW4" s="50"/>
      <c r="IX4" s="50"/>
      <c r="IY4" s="50"/>
      <c r="IZ4" s="50"/>
      <c r="JA4" s="50"/>
      <c r="JB4" s="50"/>
      <c r="JC4" s="50"/>
      <c r="JD4" s="50"/>
      <c r="JE4" s="50"/>
      <c r="JF4" s="50"/>
      <c r="JG4" s="50"/>
      <c r="JH4" s="50"/>
      <c r="JI4" s="50"/>
      <c r="JJ4" s="50"/>
      <c r="JK4" s="50"/>
      <c r="JL4" s="50"/>
      <c r="JM4" s="50"/>
      <c r="JN4" s="50"/>
      <c r="JO4" s="50"/>
      <c r="JP4" s="50"/>
      <c r="JQ4" s="50"/>
      <c r="JR4" s="50"/>
      <c r="JS4" s="50"/>
      <c r="JT4" s="50"/>
      <c r="JU4" s="50"/>
      <c r="JV4" s="50"/>
      <c r="JW4" s="50"/>
      <c r="JX4" s="50"/>
      <c r="JY4" s="50"/>
      <c r="JZ4" s="50"/>
      <c r="KA4" s="50"/>
      <c r="KB4" s="50"/>
      <c r="KC4" s="50"/>
      <c r="KD4" s="50"/>
      <c r="KE4" s="50"/>
      <c r="KF4" s="50"/>
      <c r="KG4" s="50"/>
      <c r="KH4" s="50"/>
      <c r="KI4" s="50"/>
      <c r="KJ4" s="50"/>
      <c r="KK4" s="50"/>
      <c r="KL4" s="50"/>
      <c r="KM4" s="50"/>
      <c r="KN4" s="50"/>
      <c r="KO4" s="50"/>
      <c r="KP4" s="50"/>
      <c r="KQ4" s="50"/>
      <c r="KR4" s="50"/>
      <c r="KS4" s="50"/>
      <c r="KT4" s="50"/>
      <c r="KU4" s="50"/>
      <c r="KV4" s="50"/>
      <c r="KW4" s="50"/>
      <c r="KX4" s="50"/>
      <c r="KY4" s="50"/>
      <c r="KZ4" s="50"/>
      <c r="LA4" s="50"/>
      <c r="LB4" s="50"/>
      <c r="LC4" s="50"/>
      <c r="LD4" s="50"/>
      <c r="LE4" s="50"/>
      <c r="LF4" s="50"/>
      <c r="LG4" s="50"/>
      <c r="LH4" s="50"/>
      <c r="LI4" s="50"/>
      <c r="LJ4" s="50"/>
      <c r="LK4" s="50"/>
      <c r="LL4" s="50"/>
      <c r="LM4" s="50"/>
      <c r="LN4" s="50"/>
      <c r="LO4" s="50"/>
      <c r="LP4" s="50"/>
      <c r="LQ4" s="50"/>
      <c r="LR4" s="50"/>
      <c r="LS4" s="50"/>
      <c r="LT4" s="50"/>
      <c r="LU4" s="50"/>
      <c r="LV4" s="50"/>
      <c r="LW4" s="50"/>
      <c r="LX4" s="50"/>
      <c r="LY4" s="50"/>
      <c r="LZ4" s="50"/>
      <c r="MA4" s="50"/>
      <c r="MB4" s="50"/>
      <c r="MC4" s="50"/>
      <c r="MD4" s="50"/>
      <c r="ME4" s="50"/>
      <c r="MF4" s="50"/>
      <c r="MG4" s="50"/>
      <c r="MH4" s="50"/>
      <c r="MI4" s="50"/>
      <c r="MJ4" s="50"/>
      <c r="MK4" s="50"/>
      <c r="ML4" s="50"/>
      <c r="MM4" s="50"/>
      <c r="MN4" s="50"/>
      <c r="MO4" s="50"/>
      <c r="MP4" s="50"/>
      <c r="MQ4" s="50"/>
      <c r="MR4" s="50"/>
      <c r="MS4" s="50"/>
      <c r="MT4" s="50"/>
      <c r="MU4" s="50"/>
      <c r="MV4" s="50"/>
      <c r="MW4" s="50"/>
      <c r="MX4" s="50"/>
      <c r="MY4" s="50"/>
      <c r="MZ4" s="50"/>
      <c r="NA4" s="50"/>
      <c r="NB4" s="50"/>
      <c r="NC4" s="50"/>
      <c r="ND4" s="50"/>
      <c r="NE4" s="50"/>
      <c r="NF4" s="50"/>
      <c r="NG4" s="50"/>
      <c r="NH4" s="50"/>
      <c r="NI4" s="50"/>
      <c r="NJ4" s="50"/>
      <c r="NK4" s="50"/>
      <c r="NL4" s="50"/>
      <c r="NM4" s="50"/>
      <c r="NN4" s="50"/>
      <c r="NO4" s="50"/>
      <c r="NP4" s="50"/>
      <c r="NQ4" s="50"/>
      <c r="NR4" s="50"/>
      <c r="NS4" s="50"/>
      <c r="NT4" s="50"/>
      <c r="NU4" s="50"/>
      <c r="NV4" s="50"/>
      <c r="NW4" s="50"/>
      <c r="NX4" s="50"/>
      <c r="NY4" s="50"/>
      <c r="NZ4" s="50"/>
      <c r="OA4" s="50"/>
      <c r="OB4" s="50"/>
      <c r="OC4" s="50"/>
      <c r="OD4" s="50"/>
      <c r="OE4" s="50"/>
      <c r="OF4" s="50"/>
      <c r="OG4" s="50"/>
      <c r="OH4" s="50"/>
      <c r="OI4" s="50"/>
      <c r="OJ4" s="50"/>
      <c r="OK4" s="50"/>
      <c r="OL4" s="50"/>
      <c r="OM4" s="50"/>
      <c r="ON4" s="50"/>
      <c r="OO4" s="50"/>
      <c r="OP4" s="50"/>
      <c r="OQ4" s="50"/>
      <c r="OR4" s="50"/>
      <c r="OS4" s="50"/>
      <c r="OT4" s="50"/>
      <c r="OU4" s="50"/>
      <c r="OV4" s="50"/>
      <c r="OW4" s="50"/>
      <c r="OX4" s="50"/>
      <c r="OY4" s="50"/>
      <c r="OZ4" s="50"/>
      <c r="PA4" s="50"/>
      <c r="PB4" s="50"/>
      <c r="PC4" s="50"/>
      <c r="PD4" s="50"/>
      <c r="PE4" s="50"/>
      <c r="PF4" s="50"/>
      <c r="PG4" s="50"/>
      <c r="PH4" s="50"/>
      <c r="PI4" s="50"/>
      <c r="PJ4" s="50"/>
      <c r="PK4" s="50"/>
      <c r="PL4" s="50"/>
      <c r="PM4" s="50"/>
      <c r="PN4" s="50"/>
      <c r="PO4" s="50"/>
      <c r="PP4" s="50"/>
      <c r="PQ4" s="50"/>
      <c r="PR4" s="50"/>
      <c r="PS4" s="50"/>
      <c r="PT4" s="50"/>
      <c r="PU4" s="50"/>
      <c r="PV4" s="50"/>
      <c r="PW4" s="50"/>
      <c r="PX4" s="50"/>
      <c r="PY4" s="50"/>
      <c r="PZ4" s="50"/>
      <c r="QA4" s="50"/>
      <c r="QB4" s="50"/>
      <c r="QC4" s="50"/>
      <c r="QD4" s="50"/>
      <c r="QE4" s="50"/>
      <c r="QF4" s="50"/>
      <c r="QG4" s="50"/>
      <c r="QH4" s="50"/>
      <c r="QI4" s="50"/>
      <c r="QJ4" s="50"/>
      <c r="QK4" s="50"/>
      <c r="QL4" s="50"/>
      <c r="QM4" s="50"/>
      <c r="QN4" s="50"/>
      <c r="QO4" s="50"/>
      <c r="QP4" s="50"/>
      <c r="QQ4" s="50"/>
      <c r="QR4" s="50"/>
      <c r="QS4" s="50"/>
      <c r="QT4" s="50"/>
      <c r="QU4" s="50"/>
      <c r="QV4" s="50"/>
      <c r="QW4" s="50"/>
      <c r="QX4" s="50"/>
      <c r="QY4" s="50"/>
      <c r="QZ4" s="50"/>
      <c r="RA4" s="50"/>
      <c r="RB4" s="50"/>
      <c r="RC4" s="50"/>
      <c r="RD4" s="50"/>
      <c r="RE4" s="50"/>
      <c r="RF4" s="50"/>
      <c r="RG4" s="50"/>
      <c r="RH4" s="50"/>
      <c r="RI4" s="50"/>
      <c r="RJ4" s="50"/>
      <c r="RK4" s="50"/>
      <c r="RL4" s="50"/>
      <c r="RM4" s="50"/>
      <c r="RN4" s="50"/>
      <c r="RO4" s="50"/>
      <c r="RP4" s="50"/>
      <c r="RQ4" s="50"/>
      <c r="RR4" s="50"/>
      <c r="RS4" s="50"/>
      <c r="RT4" s="50"/>
      <c r="RU4" s="50"/>
      <c r="RV4" s="50"/>
      <c r="RW4" s="50"/>
      <c r="RX4" s="50"/>
      <c r="RY4" s="50"/>
      <c r="RZ4" s="50"/>
      <c r="SA4" s="50"/>
      <c r="SB4" s="50"/>
      <c r="SC4" s="50"/>
      <c r="SD4" s="50"/>
      <c r="SE4" s="50"/>
      <c r="SF4" s="50"/>
      <c r="SG4" s="50"/>
      <c r="SH4" s="50"/>
      <c r="SI4" s="50"/>
      <c r="SJ4" s="50"/>
      <c r="SK4" s="50"/>
      <c r="SL4" s="50"/>
      <c r="SM4" s="50"/>
      <c r="SN4" s="50"/>
      <c r="SO4" s="50"/>
      <c r="SP4" s="50"/>
      <c r="SQ4" s="50"/>
      <c r="SR4" s="50"/>
      <c r="SS4" s="50"/>
      <c r="ST4" s="50"/>
      <c r="SU4" s="50"/>
      <c r="SV4" s="50"/>
      <c r="SW4" s="50"/>
      <c r="SX4" s="50"/>
      <c r="SY4" s="50"/>
      <c r="SZ4" s="50"/>
      <c r="TA4" s="50"/>
      <c r="TB4" s="50"/>
      <c r="TC4" s="50"/>
      <c r="TD4" s="50"/>
      <c r="TE4" s="50"/>
      <c r="TF4" s="50"/>
      <c r="TG4" s="50"/>
      <c r="TH4" s="50"/>
      <c r="TI4" s="50"/>
      <c r="TJ4" s="50"/>
      <c r="TK4" s="50"/>
      <c r="TL4" s="50"/>
      <c r="TM4" s="50"/>
      <c r="TN4" s="50"/>
      <c r="TO4" s="50"/>
      <c r="TP4" s="50"/>
      <c r="TQ4" s="50"/>
      <c r="TR4" s="50"/>
      <c r="TS4" s="50"/>
      <c r="TT4" s="50"/>
      <c r="TU4" s="50"/>
      <c r="TV4" s="50"/>
      <c r="TW4" s="50"/>
      <c r="TX4" s="50"/>
      <c r="TY4" s="50"/>
      <c r="TZ4" s="50"/>
      <c r="UA4" s="50"/>
      <c r="UB4" s="50"/>
      <c r="UC4" s="50"/>
      <c r="UD4" s="50"/>
      <c r="UE4" s="50"/>
      <c r="UF4" s="50"/>
      <c r="UG4" s="50"/>
      <c r="UH4" s="50"/>
      <c r="UI4" s="50"/>
      <c r="UJ4" s="50"/>
      <c r="UK4" s="50"/>
      <c r="UL4" s="50"/>
      <c r="UM4" s="50"/>
      <c r="UN4" s="50"/>
      <c r="UO4" s="50"/>
      <c r="UP4" s="50"/>
      <c r="UQ4" s="50"/>
      <c r="UR4" s="50"/>
      <c r="US4" s="50"/>
      <c r="UT4" s="50"/>
      <c r="UU4" s="50"/>
      <c r="UV4" s="50"/>
      <c r="UW4" s="50"/>
      <c r="UX4" s="50"/>
      <c r="UY4" s="50"/>
      <c r="UZ4" s="50"/>
      <c r="VA4" s="50"/>
      <c r="VB4" s="50"/>
      <c r="VC4" s="50"/>
      <c r="VD4" s="50"/>
      <c r="VE4" s="50"/>
      <c r="VF4" s="50"/>
      <c r="VG4" s="50"/>
      <c r="VH4" s="50"/>
      <c r="VI4" s="50"/>
      <c r="VJ4" s="50"/>
      <c r="VK4" s="50"/>
      <c r="VL4" s="50"/>
      <c r="VM4" s="50"/>
      <c r="VN4" s="50"/>
      <c r="VO4" s="50"/>
      <c r="VP4" s="50"/>
      <c r="VQ4" s="50"/>
      <c r="VR4" s="50"/>
      <c r="VS4" s="50"/>
      <c r="VT4" s="50"/>
      <c r="VU4" s="50"/>
      <c r="VV4" s="50"/>
      <c r="VW4" s="50"/>
      <c r="VX4" s="50"/>
      <c r="VY4" s="50"/>
      <c r="VZ4" s="50"/>
      <c r="WA4" s="50"/>
      <c r="WB4" s="50"/>
      <c r="WC4" s="50"/>
      <c r="WD4" s="50"/>
      <c r="WE4" s="50"/>
      <c r="WF4" s="50"/>
      <c r="WG4" s="50"/>
      <c r="WH4" s="50"/>
      <c r="WI4" s="50"/>
      <c r="WJ4" s="50"/>
      <c r="WK4" s="50"/>
      <c r="WL4" s="50"/>
      <c r="WM4" s="50"/>
      <c r="WN4" s="50"/>
      <c r="WO4" s="50"/>
      <c r="WP4" s="50"/>
      <c r="WQ4" s="50"/>
      <c r="WR4" s="50"/>
      <c r="WS4" s="50"/>
      <c r="WT4" s="50"/>
      <c r="WU4" s="50"/>
      <c r="WV4" s="50"/>
      <c r="WW4" s="50"/>
      <c r="WX4" s="50"/>
      <c r="WY4" s="50"/>
      <c r="WZ4" s="50"/>
      <c r="XA4" s="50"/>
      <c r="XB4" s="50"/>
      <c r="XC4" s="50"/>
      <c r="XD4" s="50"/>
      <c r="XE4" s="50"/>
      <c r="XF4" s="50"/>
      <c r="XG4" s="50"/>
      <c r="XH4" s="50"/>
      <c r="XI4" s="50"/>
      <c r="XJ4" s="50"/>
      <c r="XK4" s="50"/>
      <c r="XL4" s="50"/>
      <c r="XM4" s="50"/>
      <c r="XN4" s="50"/>
      <c r="XO4" s="50"/>
      <c r="XP4" s="50"/>
      <c r="XQ4" s="50"/>
      <c r="XR4" s="50"/>
      <c r="XS4" s="50"/>
      <c r="XT4" s="50"/>
      <c r="XU4" s="50"/>
      <c r="XV4" s="50"/>
      <c r="XW4" s="50"/>
      <c r="XX4" s="50"/>
      <c r="XY4" s="50"/>
      <c r="XZ4" s="50"/>
      <c r="YA4" s="50"/>
      <c r="YB4" s="50"/>
      <c r="YC4" s="50"/>
      <c r="YD4" s="50"/>
      <c r="YE4" s="50"/>
      <c r="YF4" s="50"/>
      <c r="YG4" s="50"/>
      <c r="YH4" s="50"/>
      <c r="YI4" s="50"/>
      <c r="YJ4" s="50"/>
      <c r="YK4" s="50"/>
      <c r="YL4" s="50"/>
      <c r="YM4" s="50"/>
      <c r="YN4" s="50"/>
      <c r="YO4" s="50"/>
      <c r="YP4" s="50"/>
      <c r="YQ4" s="50"/>
      <c r="YR4" s="50"/>
      <c r="YS4" s="50"/>
      <c r="YT4" s="50"/>
      <c r="YU4" s="50"/>
      <c r="YV4" s="50"/>
      <c r="YW4" s="50"/>
      <c r="YX4" s="50"/>
      <c r="YY4" s="50"/>
      <c r="YZ4" s="50"/>
      <c r="ZA4" s="50"/>
      <c r="ZB4" s="50"/>
      <c r="ZC4" s="50"/>
      <c r="ZD4" s="50"/>
      <c r="ZE4" s="50"/>
      <c r="ZF4" s="50"/>
      <c r="ZG4" s="50"/>
      <c r="ZH4" s="50"/>
      <c r="ZI4" s="50"/>
      <c r="ZJ4" s="50"/>
      <c r="ZK4" s="50"/>
      <c r="ZL4" s="50"/>
      <c r="ZM4" s="50"/>
      <c r="ZN4" s="50"/>
      <c r="ZO4" s="50"/>
      <c r="ZP4" s="50"/>
      <c r="ZQ4" s="50"/>
      <c r="ZR4" s="50"/>
      <c r="ZS4" s="50"/>
      <c r="ZT4" s="50"/>
      <c r="ZU4" s="50"/>
      <c r="ZV4" s="50"/>
      <c r="ZW4" s="50"/>
      <c r="ZX4" s="50"/>
      <c r="ZY4" s="50"/>
      <c r="ZZ4" s="50"/>
      <c r="AAA4" s="50"/>
      <c r="AAB4" s="50"/>
      <c r="AAC4" s="50"/>
      <c r="AAD4" s="50"/>
      <c r="AAE4" s="50"/>
      <c r="AAF4" s="50"/>
      <c r="AAG4" s="50"/>
      <c r="AAH4" s="50"/>
      <c r="AAI4" s="50"/>
      <c r="AAJ4" s="50"/>
      <c r="AAK4" s="50"/>
      <c r="AAL4" s="50"/>
      <c r="AAM4" s="50"/>
      <c r="AAN4" s="50"/>
      <c r="AAO4" s="50"/>
      <c r="AAP4" s="50"/>
      <c r="AAQ4" s="50"/>
      <c r="AAR4" s="50"/>
      <c r="AAS4" s="50"/>
      <c r="AAT4" s="50"/>
      <c r="AAU4" s="50"/>
      <c r="AAV4" s="50"/>
      <c r="AAW4" s="50"/>
      <c r="AAX4" s="50"/>
      <c r="AAY4" s="50"/>
      <c r="AAZ4" s="50"/>
      <c r="ABA4" s="50"/>
      <c r="ABB4" s="50"/>
      <c r="ABC4" s="50"/>
      <c r="ABD4" s="50"/>
      <c r="ABE4" s="50"/>
      <c r="ABF4" s="50"/>
      <c r="ABG4" s="50"/>
      <c r="ABH4" s="50"/>
      <c r="ABI4" s="50"/>
      <c r="ABJ4" s="50"/>
      <c r="ABK4" s="50"/>
      <c r="ABL4" s="50"/>
      <c r="ABM4" s="50"/>
      <c r="ABN4" s="50"/>
      <c r="ABO4" s="50"/>
      <c r="ABP4" s="50"/>
      <c r="ABQ4" s="50"/>
      <c r="ABR4" s="50"/>
      <c r="ABS4" s="50"/>
      <c r="ABT4" s="50"/>
      <c r="ABU4" s="50"/>
      <c r="ABV4" s="50"/>
      <c r="ABW4" s="50"/>
      <c r="ABX4" s="50"/>
      <c r="ABY4" s="50"/>
      <c r="ABZ4" s="50"/>
      <c r="ACA4" s="50"/>
      <c r="ACB4" s="50"/>
      <c r="ACC4" s="50"/>
      <c r="ACD4" s="50"/>
      <c r="ACE4" s="50"/>
      <c r="ACF4" s="50"/>
      <c r="ACG4" s="50"/>
      <c r="ACH4" s="50"/>
      <c r="ACI4" s="50"/>
      <c r="ACJ4" s="50"/>
      <c r="ACK4" s="50"/>
      <c r="ACL4" s="50"/>
      <c r="ACM4" s="50"/>
      <c r="ACN4" s="50"/>
      <c r="ACO4" s="50"/>
      <c r="ACP4" s="50"/>
      <c r="ACQ4" s="50"/>
      <c r="ACR4" s="50"/>
      <c r="ACS4" s="50"/>
      <c r="ACT4" s="50"/>
      <c r="ACU4" s="50"/>
      <c r="ACV4" s="50"/>
      <c r="ACW4" s="50"/>
      <c r="ACX4" s="50"/>
      <c r="ACY4" s="50"/>
      <c r="ACZ4" s="50"/>
      <c r="ADA4" s="50"/>
      <c r="ADB4" s="50"/>
      <c r="ADC4" s="50"/>
      <c r="ADD4" s="50"/>
      <c r="ADE4" s="50"/>
      <c r="ADF4" s="50"/>
      <c r="ADG4" s="50"/>
      <c r="ADH4" s="50"/>
      <c r="ADI4" s="50"/>
      <c r="ADJ4" s="50"/>
      <c r="ADK4" s="50"/>
      <c r="ADL4" s="50"/>
      <c r="ADM4" s="50"/>
      <c r="ADN4" s="50"/>
      <c r="ADO4" s="50"/>
      <c r="ADP4" s="50"/>
      <c r="ADQ4" s="50"/>
      <c r="ADR4" s="50"/>
      <c r="ADS4" s="50"/>
      <c r="ADT4" s="50"/>
      <c r="ADU4" s="50"/>
      <c r="ADV4" s="50"/>
      <c r="ADW4" s="50"/>
      <c r="ADX4" s="50"/>
      <c r="ADY4" s="50"/>
      <c r="ADZ4" s="50"/>
      <c r="AEA4" s="50"/>
      <c r="AEB4" s="50"/>
      <c r="AEC4" s="50"/>
      <c r="AED4" s="50"/>
      <c r="AEE4" s="50"/>
      <c r="AEF4" s="50"/>
      <c r="AEG4" s="50"/>
      <c r="AEH4" s="50"/>
      <c r="AEI4" s="50"/>
      <c r="AEJ4" s="50"/>
      <c r="AEK4" s="50"/>
      <c r="AEL4" s="50"/>
      <c r="AEM4" s="50"/>
      <c r="AEN4" s="50"/>
      <c r="AEO4" s="50"/>
      <c r="AEP4" s="50"/>
      <c r="AEQ4" s="50"/>
      <c r="AER4" s="50"/>
      <c r="AES4" s="50"/>
      <c r="AET4" s="50"/>
      <c r="AEU4" s="50"/>
      <c r="AEV4" s="50"/>
      <c r="AEW4" s="50"/>
      <c r="AEX4" s="50"/>
      <c r="AEY4" s="50"/>
      <c r="AEZ4" s="50"/>
      <c r="AFA4" s="50"/>
      <c r="AFB4" s="50"/>
      <c r="AFC4" s="50"/>
      <c r="AFD4" s="50"/>
      <c r="AFE4" s="50"/>
      <c r="AFF4" s="50"/>
      <c r="AFG4" s="50"/>
      <c r="AFH4" s="50"/>
      <c r="AFI4" s="50"/>
      <c r="AFJ4" s="50"/>
      <c r="AFK4" s="50"/>
      <c r="AFL4" s="50"/>
      <c r="AFM4" s="50"/>
      <c r="AFN4" s="50"/>
      <c r="AFO4" s="50"/>
      <c r="AFP4" s="50"/>
      <c r="AFQ4" s="50"/>
      <c r="AFR4" s="50"/>
      <c r="AFS4" s="50"/>
      <c r="AFT4" s="50"/>
      <c r="AFU4" s="50"/>
      <c r="AFV4" s="50"/>
      <c r="AFW4" s="50"/>
      <c r="AFX4" s="50"/>
      <c r="AFY4" s="50"/>
      <c r="AFZ4" s="50"/>
      <c r="AGA4" s="50"/>
      <c r="AGB4" s="50"/>
      <c r="AGC4" s="50"/>
      <c r="AGD4" s="50"/>
      <c r="AGE4" s="50"/>
      <c r="AGF4" s="50"/>
      <c r="AGG4" s="50"/>
      <c r="AGH4" s="50"/>
      <c r="AGI4" s="50"/>
      <c r="AGJ4" s="50"/>
      <c r="AGK4" s="50"/>
      <c r="AGL4" s="50"/>
      <c r="AGM4" s="50"/>
      <c r="AGN4" s="50"/>
      <c r="AGO4" s="50"/>
      <c r="AGP4" s="50"/>
      <c r="AGQ4" s="50"/>
      <c r="AGR4" s="50"/>
      <c r="AGS4" s="50"/>
      <c r="AGT4" s="50"/>
      <c r="AGU4" s="50"/>
      <c r="AGV4" s="50"/>
      <c r="AGW4" s="50"/>
      <c r="AGX4" s="50"/>
      <c r="AGY4" s="50"/>
      <c r="AGZ4" s="50"/>
      <c r="AHA4" s="50"/>
      <c r="AHB4" s="50"/>
      <c r="AHC4" s="50"/>
      <c r="AHD4" s="50"/>
      <c r="AHE4" s="50"/>
      <c r="AHF4" s="50"/>
      <c r="AHG4" s="50"/>
      <c r="AHH4" s="50"/>
      <c r="AHI4" s="50"/>
      <c r="AHJ4" s="50"/>
      <c r="AHK4" s="50"/>
      <c r="AHL4" s="50"/>
      <c r="AHM4" s="50"/>
      <c r="AHN4" s="50"/>
      <c r="AHO4" s="50"/>
      <c r="AHP4" s="50"/>
      <c r="AHQ4" s="50"/>
      <c r="AHR4" s="50"/>
      <c r="AHS4" s="50"/>
      <c r="AHT4" s="50"/>
      <c r="AHU4" s="50"/>
      <c r="AHV4" s="50"/>
      <c r="AHW4" s="50"/>
      <c r="AHX4" s="50"/>
      <c r="AHY4" s="50"/>
      <c r="AHZ4" s="50"/>
      <c r="AIA4" s="50"/>
      <c r="AIB4" s="50"/>
      <c r="AIC4" s="50"/>
      <c r="AID4" s="50"/>
      <c r="AIE4" s="50"/>
      <c r="AIF4" s="50"/>
      <c r="AIG4" s="50"/>
      <c r="AIH4" s="50"/>
      <c r="AII4" s="50"/>
    </row>
    <row r="5" spans="1:919" s="51" customFormat="1" ht="12.75" customHeight="1">
      <c r="A5" s="49"/>
      <c r="B5" s="49"/>
      <c r="C5" s="49"/>
      <c r="D5" s="49"/>
      <c r="E5" s="362" t="str">
        <f>BS!E5</f>
        <v>35.11</v>
      </c>
      <c r="F5" s="362"/>
      <c r="G5" s="244"/>
      <c r="H5" s="117"/>
      <c r="I5" s="104"/>
      <c r="J5" s="36"/>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c r="GF5" s="50"/>
      <c r="GG5" s="50"/>
      <c r="GH5" s="50"/>
      <c r="GI5" s="50"/>
      <c r="GJ5" s="50"/>
      <c r="GK5" s="50"/>
      <c r="GL5" s="50"/>
      <c r="GM5" s="50"/>
      <c r="GN5" s="50"/>
      <c r="GO5" s="50"/>
      <c r="GP5" s="50"/>
      <c r="GQ5" s="50"/>
      <c r="GR5" s="50"/>
      <c r="GS5" s="50"/>
      <c r="GT5" s="50"/>
      <c r="GU5" s="50"/>
      <c r="GV5" s="50"/>
      <c r="GW5" s="50"/>
      <c r="GX5" s="50"/>
      <c r="GY5" s="50"/>
      <c r="GZ5" s="50"/>
      <c r="HA5" s="50"/>
      <c r="HB5" s="50"/>
      <c r="HC5" s="50"/>
      <c r="HD5" s="50"/>
      <c r="HE5" s="50"/>
      <c r="HF5" s="50"/>
      <c r="HG5" s="50"/>
      <c r="HH5" s="50"/>
      <c r="HI5" s="50"/>
      <c r="HJ5" s="50"/>
      <c r="HK5" s="50"/>
      <c r="HL5" s="50"/>
      <c r="HM5" s="50"/>
      <c r="HN5" s="50"/>
      <c r="HO5" s="50"/>
      <c r="HP5" s="50"/>
      <c r="HQ5" s="50"/>
      <c r="HR5" s="50"/>
      <c r="HS5" s="50"/>
      <c r="HT5" s="50"/>
      <c r="HU5" s="50"/>
      <c r="HV5" s="50"/>
      <c r="HW5" s="50"/>
      <c r="HX5" s="50"/>
      <c r="HY5" s="50"/>
      <c r="HZ5" s="50"/>
      <c r="IA5" s="50"/>
      <c r="IB5" s="50"/>
      <c r="IC5" s="50"/>
      <c r="ID5" s="50"/>
      <c r="IE5" s="50"/>
      <c r="IF5" s="50"/>
      <c r="IG5" s="50"/>
      <c r="IH5" s="50"/>
      <c r="II5" s="50"/>
      <c r="IJ5" s="50"/>
      <c r="IK5" s="50"/>
      <c r="IL5" s="50"/>
      <c r="IM5" s="50"/>
      <c r="IN5" s="50"/>
      <c r="IO5" s="50"/>
      <c r="IP5" s="50"/>
      <c r="IQ5" s="50"/>
      <c r="IR5" s="50"/>
      <c r="IS5" s="50"/>
      <c r="IT5" s="50"/>
      <c r="IU5" s="50"/>
      <c r="IV5" s="50"/>
      <c r="IW5" s="50"/>
      <c r="IX5" s="50"/>
      <c r="IY5" s="50"/>
      <c r="IZ5" s="50"/>
      <c r="JA5" s="50"/>
      <c r="JB5" s="50"/>
      <c r="JC5" s="50"/>
      <c r="JD5" s="50"/>
      <c r="JE5" s="50"/>
      <c r="JF5" s="50"/>
      <c r="JG5" s="50"/>
      <c r="JH5" s="50"/>
      <c r="JI5" s="50"/>
      <c r="JJ5" s="50"/>
      <c r="JK5" s="50"/>
      <c r="JL5" s="50"/>
      <c r="JM5" s="50"/>
      <c r="JN5" s="50"/>
      <c r="JO5" s="50"/>
      <c r="JP5" s="50"/>
      <c r="JQ5" s="50"/>
      <c r="JR5" s="50"/>
      <c r="JS5" s="50"/>
      <c r="JT5" s="50"/>
      <c r="JU5" s="50"/>
      <c r="JV5" s="50"/>
      <c r="JW5" s="50"/>
      <c r="JX5" s="50"/>
      <c r="JY5" s="50"/>
      <c r="JZ5" s="50"/>
      <c r="KA5" s="50"/>
      <c r="KB5" s="50"/>
      <c r="KC5" s="50"/>
      <c r="KD5" s="50"/>
      <c r="KE5" s="50"/>
      <c r="KF5" s="50"/>
      <c r="KG5" s="50"/>
      <c r="KH5" s="50"/>
      <c r="KI5" s="50"/>
      <c r="KJ5" s="50"/>
      <c r="KK5" s="50"/>
      <c r="KL5" s="50"/>
      <c r="KM5" s="50"/>
      <c r="KN5" s="50"/>
      <c r="KO5" s="50"/>
      <c r="KP5" s="50"/>
      <c r="KQ5" s="50"/>
      <c r="KR5" s="50"/>
      <c r="KS5" s="50"/>
      <c r="KT5" s="50"/>
      <c r="KU5" s="50"/>
      <c r="KV5" s="50"/>
      <c r="KW5" s="50"/>
      <c r="KX5" s="50"/>
      <c r="KY5" s="50"/>
      <c r="KZ5" s="50"/>
      <c r="LA5" s="50"/>
      <c r="LB5" s="50"/>
      <c r="LC5" s="50"/>
      <c r="LD5" s="50"/>
      <c r="LE5" s="50"/>
      <c r="LF5" s="50"/>
      <c r="LG5" s="50"/>
      <c r="LH5" s="50"/>
      <c r="LI5" s="50"/>
      <c r="LJ5" s="50"/>
      <c r="LK5" s="50"/>
      <c r="LL5" s="50"/>
      <c r="LM5" s="50"/>
      <c r="LN5" s="50"/>
      <c r="LO5" s="50"/>
      <c r="LP5" s="50"/>
      <c r="LQ5" s="50"/>
      <c r="LR5" s="50"/>
      <c r="LS5" s="50"/>
      <c r="LT5" s="50"/>
      <c r="LU5" s="50"/>
      <c r="LV5" s="50"/>
      <c r="LW5" s="50"/>
      <c r="LX5" s="50"/>
      <c r="LY5" s="50"/>
      <c r="LZ5" s="50"/>
      <c r="MA5" s="50"/>
      <c r="MB5" s="50"/>
      <c r="MC5" s="50"/>
      <c r="MD5" s="50"/>
      <c r="ME5" s="50"/>
      <c r="MF5" s="50"/>
      <c r="MG5" s="50"/>
      <c r="MH5" s="50"/>
      <c r="MI5" s="50"/>
      <c r="MJ5" s="50"/>
      <c r="MK5" s="50"/>
      <c r="ML5" s="50"/>
      <c r="MM5" s="50"/>
      <c r="MN5" s="50"/>
      <c r="MO5" s="50"/>
      <c r="MP5" s="50"/>
      <c r="MQ5" s="50"/>
      <c r="MR5" s="50"/>
      <c r="MS5" s="50"/>
      <c r="MT5" s="50"/>
      <c r="MU5" s="50"/>
      <c r="MV5" s="50"/>
      <c r="MW5" s="50"/>
      <c r="MX5" s="50"/>
      <c r="MY5" s="50"/>
      <c r="MZ5" s="50"/>
      <c r="NA5" s="50"/>
      <c r="NB5" s="50"/>
      <c r="NC5" s="50"/>
      <c r="ND5" s="50"/>
      <c r="NE5" s="50"/>
      <c r="NF5" s="50"/>
      <c r="NG5" s="50"/>
      <c r="NH5" s="50"/>
      <c r="NI5" s="50"/>
      <c r="NJ5" s="50"/>
      <c r="NK5" s="50"/>
      <c r="NL5" s="50"/>
      <c r="NM5" s="50"/>
      <c r="NN5" s="50"/>
      <c r="NO5" s="50"/>
      <c r="NP5" s="50"/>
      <c r="NQ5" s="50"/>
      <c r="NR5" s="50"/>
      <c r="NS5" s="50"/>
      <c r="NT5" s="50"/>
      <c r="NU5" s="50"/>
      <c r="NV5" s="50"/>
      <c r="NW5" s="50"/>
      <c r="NX5" s="50"/>
      <c r="NY5" s="50"/>
      <c r="NZ5" s="50"/>
      <c r="OA5" s="50"/>
      <c r="OB5" s="50"/>
      <c r="OC5" s="50"/>
      <c r="OD5" s="50"/>
      <c r="OE5" s="50"/>
      <c r="OF5" s="50"/>
      <c r="OG5" s="50"/>
      <c r="OH5" s="50"/>
      <c r="OI5" s="50"/>
      <c r="OJ5" s="50"/>
      <c r="OK5" s="50"/>
      <c r="OL5" s="50"/>
      <c r="OM5" s="50"/>
      <c r="ON5" s="50"/>
      <c r="OO5" s="50"/>
      <c r="OP5" s="50"/>
      <c r="OQ5" s="50"/>
      <c r="OR5" s="50"/>
      <c r="OS5" s="50"/>
      <c r="OT5" s="50"/>
      <c r="OU5" s="50"/>
      <c r="OV5" s="50"/>
      <c r="OW5" s="50"/>
      <c r="OX5" s="50"/>
      <c r="OY5" s="50"/>
      <c r="OZ5" s="50"/>
      <c r="PA5" s="50"/>
      <c r="PB5" s="50"/>
      <c r="PC5" s="50"/>
      <c r="PD5" s="50"/>
      <c r="PE5" s="50"/>
      <c r="PF5" s="50"/>
      <c r="PG5" s="50"/>
      <c r="PH5" s="50"/>
      <c r="PI5" s="50"/>
      <c r="PJ5" s="50"/>
      <c r="PK5" s="50"/>
      <c r="PL5" s="50"/>
      <c r="PM5" s="50"/>
      <c r="PN5" s="50"/>
      <c r="PO5" s="50"/>
      <c r="PP5" s="50"/>
      <c r="PQ5" s="50"/>
      <c r="PR5" s="50"/>
      <c r="PS5" s="50"/>
      <c r="PT5" s="50"/>
      <c r="PU5" s="50"/>
      <c r="PV5" s="50"/>
      <c r="PW5" s="50"/>
      <c r="PX5" s="50"/>
      <c r="PY5" s="50"/>
      <c r="PZ5" s="50"/>
      <c r="QA5" s="50"/>
      <c r="QB5" s="50"/>
      <c r="QC5" s="50"/>
      <c r="QD5" s="50"/>
      <c r="QE5" s="50"/>
      <c r="QF5" s="50"/>
      <c r="QG5" s="50"/>
      <c r="QH5" s="50"/>
      <c r="QI5" s="50"/>
      <c r="QJ5" s="50"/>
      <c r="QK5" s="50"/>
      <c r="QL5" s="50"/>
      <c r="QM5" s="50"/>
      <c r="QN5" s="50"/>
      <c r="QO5" s="50"/>
      <c r="QP5" s="50"/>
      <c r="QQ5" s="50"/>
      <c r="QR5" s="50"/>
      <c r="QS5" s="50"/>
      <c r="QT5" s="50"/>
      <c r="QU5" s="50"/>
      <c r="QV5" s="50"/>
      <c r="QW5" s="50"/>
      <c r="QX5" s="50"/>
      <c r="QY5" s="50"/>
      <c r="QZ5" s="50"/>
      <c r="RA5" s="50"/>
      <c r="RB5" s="50"/>
      <c r="RC5" s="50"/>
      <c r="RD5" s="50"/>
      <c r="RE5" s="50"/>
      <c r="RF5" s="50"/>
      <c r="RG5" s="50"/>
      <c r="RH5" s="50"/>
      <c r="RI5" s="50"/>
      <c r="RJ5" s="50"/>
      <c r="RK5" s="50"/>
      <c r="RL5" s="50"/>
      <c r="RM5" s="50"/>
      <c r="RN5" s="50"/>
      <c r="RO5" s="50"/>
      <c r="RP5" s="50"/>
      <c r="RQ5" s="50"/>
      <c r="RR5" s="50"/>
      <c r="RS5" s="50"/>
      <c r="RT5" s="50"/>
      <c r="RU5" s="50"/>
      <c r="RV5" s="50"/>
      <c r="RW5" s="50"/>
      <c r="RX5" s="50"/>
      <c r="RY5" s="50"/>
      <c r="RZ5" s="50"/>
      <c r="SA5" s="50"/>
      <c r="SB5" s="50"/>
      <c r="SC5" s="50"/>
      <c r="SD5" s="50"/>
      <c r="SE5" s="50"/>
      <c r="SF5" s="50"/>
      <c r="SG5" s="50"/>
      <c r="SH5" s="50"/>
      <c r="SI5" s="50"/>
      <c r="SJ5" s="50"/>
      <c r="SK5" s="50"/>
      <c r="SL5" s="50"/>
      <c r="SM5" s="50"/>
      <c r="SN5" s="50"/>
      <c r="SO5" s="50"/>
      <c r="SP5" s="50"/>
      <c r="SQ5" s="50"/>
      <c r="SR5" s="50"/>
      <c r="SS5" s="50"/>
      <c r="ST5" s="50"/>
      <c r="SU5" s="50"/>
      <c r="SV5" s="50"/>
      <c r="SW5" s="50"/>
      <c r="SX5" s="50"/>
      <c r="SY5" s="50"/>
      <c r="SZ5" s="50"/>
      <c r="TA5" s="50"/>
      <c r="TB5" s="50"/>
      <c r="TC5" s="50"/>
      <c r="TD5" s="50"/>
      <c r="TE5" s="50"/>
      <c r="TF5" s="50"/>
      <c r="TG5" s="50"/>
      <c r="TH5" s="50"/>
      <c r="TI5" s="50"/>
      <c r="TJ5" s="50"/>
      <c r="TK5" s="50"/>
      <c r="TL5" s="50"/>
      <c r="TM5" s="50"/>
      <c r="TN5" s="50"/>
      <c r="TO5" s="50"/>
      <c r="TP5" s="50"/>
      <c r="TQ5" s="50"/>
      <c r="TR5" s="50"/>
      <c r="TS5" s="50"/>
      <c r="TT5" s="50"/>
      <c r="TU5" s="50"/>
      <c r="TV5" s="50"/>
      <c r="TW5" s="50"/>
      <c r="TX5" s="50"/>
      <c r="TY5" s="50"/>
      <c r="TZ5" s="50"/>
      <c r="UA5" s="50"/>
      <c r="UB5" s="50"/>
      <c r="UC5" s="50"/>
      <c r="UD5" s="50"/>
      <c r="UE5" s="50"/>
      <c r="UF5" s="50"/>
      <c r="UG5" s="50"/>
      <c r="UH5" s="50"/>
      <c r="UI5" s="50"/>
      <c r="UJ5" s="50"/>
      <c r="UK5" s="50"/>
      <c r="UL5" s="50"/>
      <c r="UM5" s="50"/>
      <c r="UN5" s="50"/>
      <c r="UO5" s="50"/>
      <c r="UP5" s="50"/>
      <c r="UQ5" s="50"/>
      <c r="UR5" s="50"/>
      <c r="US5" s="50"/>
      <c r="UT5" s="50"/>
      <c r="UU5" s="50"/>
      <c r="UV5" s="50"/>
      <c r="UW5" s="50"/>
      <c r="UX5" s="50"/>
      <c r="UY5" s="50"/>
      <c r="UZ5" s="50"/>
      <c r="VA5" s="50"/>
      <c r="VB5" s="50"/>
      <c r="VC5" s="50"/>
      <c r="VD5" s="50"/>
      <c r="VE5" s="50"/>
      <c r="VF5" s="50"/>
      <c r="VG5" s="50"/>
      <c r="VH5" s="50"/>
      <c r="VI5" s="50"/>
      <c r="VJ5" s="50"/>
      <c r="VK5" s="50"/>
      <c r="VL5" s="50"/>
      <c r="VM5" s="50"/>
      <c r="VN5" s="50"/>
      <c r="VO5" s="50"/>
      <c r="VP5" s="50"/>
      <c r="VQ5" s="50"/>
      <c r="VR5" s="50"/>
      <c r="VS5" s="50"/>
      <c r="VT5" s="50"/>
      <c r="VU5" s="50"/>
      <c r="VV5" s="50"/>
      <c r="VW5" s="50"/>
      <c r="VX5" s="50"/>
      <c r="VY5" s="50"/>
      <c r="VZ5" s="50"/>
      <c r="WA5" s="50"/>
      <c r="WB5" s="50"/>
      <c r="WC5" s="50"/>
      <c r="WD5" s="50"/>
      <c r="WE5" s="50"/>
      <c r="WF5" s="50"/>
      <c r="WG5" s="50"/>
      <c r="WH5" s="50"/>
      <c r="WI5" s="50"/>
      <c r="WJ5" s="50"/>
      <c r="WK5" s="50"/>
      <c r="WL5" s="50"/>
      <c r="WM5" s="50"/>
      <c r="WN5" s="50"/>
      <c r="WO5" s="50"/>
      <c r="WP5" s="50"/>
      <c r="WQ5" s="50"/>
      <c r="WR5" s="50"/>
      <c r="WS5" s="50"/>
      <c r="WT5" s="50"/>
      <c r="WU5" s="50"/>
      <c r="WV5" s="50"/>
      <c r="WW5" s="50"/>
      <c r="WX5" s="50"/>
      <c r="WY5" s="50"/>
      <c r="WZ5" s="50"/>
      <c r="XA5" s="50"/>
      <c r="XB5" s="50"/>
      <c r="XC5" s="50"/>
      <c r="XD5" s="50"/>
      <c r="XE5" s="50"/>
      <c r="XF5" s="50"/>
      <c r="XG5" s="50"/>
      <c r="XH5" s="50"/>
      <c r="XI5" s="50"/>
      <c r="XJ5" s="50"/>
      <c r="XK5" s="50"/>
      <c r="XL5" s="50"/>
      <c r="XM5" s="50"/>
      <c r="XN5" s="50"/>
      <c r="XO5" s="50"/>
      <c r="XP5" s="50"/>
      <c r="XQ5" s="50"/>
      <c r="XR5" s="50"/>
      <c r="XS5" s="50"/>
      <c r="XT5" s="50"/>
      <c r="XU5" s="50"/>
      <c r="XV5" s="50"/>
      <c r="XW5" s="50"/>
      <c r="XX5" s="50"/>
      <c r="XY5" s="50"/>
      <c r="XZ5" s="50"/>
      <c r="YA5" s="50"/>
      <c r="YB5" s="50"/>
      <c r="YC5" s="50"/>
      <c r="YD5" s="50"/>
      <c r="YE5" s="50"/>
      <c r="YF5" s="50"/>
      <c r="YG5" s="50"/>
      <c r="YH5" s="50"/>
      <c r="YI5" s="50"/>
      <c r="YJ5" s="50"/>
      <c r="YK5" s="50"/>
      <c r="YL5" s="50"/>
      <c r="YM5" s="50"/>
      <c r="YN5" s="50"/>
      <c r="YO5" s="50"/>
      <c r="YP5" s="50"/>
      <c r="YQ5" s="50"/>
      <c r="YR5" s="50"/>
      <c r="YS5" s="50"/>
      <c r="YT5" s="50"/>
      <c r="YU5" s="50"/>
      <c r="YV5" s="50"/>
      <c r="YW5" s="50"/>
      <c r="YX5" s="50"/>
      <c r="YY5" s="50"/>
      <c r="YZ5" s="50"/>
      <c r="ZA5" s="50"/>
      <c r="ZB5" s="50"/>
      <c r="ZC5" s="50"/>
      <c r="ZD5" s="50"/>
      <c r="ZE5" s="50"/>
      <c r="ZF5" s="50"/>
      <c r="ZG5" s="50"/>
      <c r="ZH5" s="50"/>
      <c r="ZI5" s="50"/>
      <c r="ZJ5" s="50"/>
      <c r="ZK5" s="50"/>
      <c r="ZL5" s="50"/>
      <c r="ZM5" s="50"/>
      <c r="ZN5" s="50"/>
      <c r="ZO5" s="50"/>
      <c r="ZP5" s="50"/>
      <c r="ZQ5" s="50"/>
      <c r="ZR5" s="50"/>
      <c r="ZS5" s="50"/>
      <c r="ZT5" s="50"/>
      <c r="ZU5" s="50"/>
      <c r="ZV5" s="50"/>
      <c r="ZW5" s="50"/>
      <c r="ZX5" s="50"/>
      <c r="ZY5" s="50"/>
      <c r="ZZ5" s="50"/>
      <c r="AAA5" s="50"/>
      <c r="AAB5" s="50"/>
      <c r="AAC5" s="50"/>
      <c r="AAD5" s="50"/>
      <c r="AAE5" s="50"/>
      <c r="AAF5" s="50"/>
      <c r="AAG5" s="50"/>
      <c r="AAH5" s="50"/>
      <c r="AAI5" s="50"/>
      <c r="AAJ5" s="50"/>
      <c r="AAK5" s="50"/>
      <c r="AAL5" s="50"/>
      <c r="AAM5" s="50"/>
      <c r="AAN5" s="50"/>
      <c r="AAO5" s="50"/>
      <c r="AAP5" s="50"/>
      <c r="AAQ5" s="50"/>
      <c r="AAR5" s="50"/>
      <c r="AAS5" s="50"/>
      <c r="AAT5" s="50"/>
      <c r="AAU5" s="50"/>
      <c r="AAV5" s="50"/>
      <c r="AAW5" s="50"/>
      <c r="AAX5" s="50"/>
      <c r="AAY5" s="50"/>
      <c r="AAZ5" s="50"/>
      <c r="ABA5" s="50"/>
      <c r="ABB5" s="50"/>
      <c r="ABC5" s="50"/>
      <c r="ABD5" s="50"/>
      <c r="ABE5" s="50"/>
      <c r="ABF5" s="50"/>
      <c r="ABG5" s="50"/>
      <c r="ABH5" s="50"/>
      <c r="ABI5" s="50"/>
      <c r="ABJ5" s="50"/>
      <c r="ABK5" s="50"/>
      <c r="ABL5" s="50"/>
      <c r="ABM5" s="50"/>
      <c r="ABN5" s="50"/>
      <c r="ABO5" s="50"/>
      <c r="ABP5" s="50"/>
      <c r="ABQ5" s="50"/>
      <c r="ABR5" s="50"/>
      <c r="ABS5" s="50"/>
      <c r="ABT5" s="50"/>
      <c r="ABU5" s="50"/>
      <c r="ABV5" s="50"/>
      <c r="ABW5" s="50"/>
      <c r="ABX5" s="50"/>
      <c r="ABY5" s="50"/>
      <c r="ABZ5" s="50"/>
      <c r="ACA5" s="50"/>
      <c r="ACB5" s="50"/>
      <c r="ACC5" s="50"/>
      <c r="ACD5" s="50"/>
      <c r="ACE5" s="50"/>
      <c r="ACF5" s="50"/>
      <c r="ACG5" s="50"/>
      <c r="ACH5" s="50"/>
      <c r="ACI5" s="50"/>
      <c r="ACJ5" s="50"/>
      <c r="ACK5" s="50"/>
      <c r="ACL5" s="50"/>
      <c r="ACM5" s="50"/>
      <c r="ACN5" s="50"/>
      <c r="ACO5" s="50"/>
      <c r="ACP5" s="50"/>
      <c r="ACQ5" s="50"/>
      <c r="ACR5" s="50"/>
      <c r="ACS5" s="50"/>
      <c r="ACT5" s="50"/>
      <c r="ACU5" s="50"/>
      <c r="ACV5" s="50"/>
      <c r="ACW5" s="50"/>
      <c r="ACX5" s="50"/>
      <c r="ACY5" s="50"/>
      <c r="ACZ5" s="50"/>
      <c r="ADA5" s="50"/>
      <c r="ADB5" s="50"/>
      <c r="ADC5" s="50"/>
      <c r="ADD5" s="50"/>
      <c r="ADE5" s="50"/>
      <c r="ADF5" s="50"/>
      <c r="ADG5" s="50"/>
      <c r="ADH5" s="50"/>
      <c r="ADI5" s="50"/>
      <c r="ADJ5" s="50"/>
      <c r="ADK5" s="50"/>
      <c r="ADL5" s="50"/>
      <c r="ADM5" s="50"/>
      <c r="ADN5" s="50"/>
      <c r="ADO5" s="50"/>
      <c r="ADP5" s="50"/>
      <c r="ADQ5" s="50"/>
      <c r="ADR5" s="50"/>
      <c r="ADS5" s="50"/>
      <c r="ADT5" s="50"/>
      <c r="ADU5" s="50"/>
      <c r="ADV5" s="50"/>
      <c r="ADW5" s="50"/>
      <c r="ADX5" s="50"/>
      <c r="ADY5" s="50"/>
      <c r="ADZ5" s="50"/>
      <c r="AEA5" s="50"/>
      <c r="AEB5" s="50"/>
      <c r="AEC5" s="50"/>
      <c r="AED5" s="50"/>
      <c r="AEE5" s="50"/>
      <c r="AEF5" s="50"/>
      <c r="AEG5" s="50"/>
      <c r="AEH5" s="50"/>
      <c r="AEI5" s="50"/>
      <c r="AEJ5" s="50"/>
      <c r="AEK5" s="50"/>
      <c r="AEL5" s="50"/>
      <c r="AEM5" s="50"/>
      <c r="AEN5" s="50"/>
      <c r="AEO5" s="50"/>
      <c r="AEP5" s="50"/>
      <c r="AEQ5" s="50"/>
      <c r="AER5" s="50"/>
      <c r="AES5" s="50"/>
      <c r="AET5" s="50"/>
      <c r="AEU5" s="50"/>
      <c r="AEV5" s="50"/>
      <c r="AEW5" s="50"/>
      <c r="AEX5" s="50"/>
      <c r="AEY5" s="50"/>
      <c r="AEZ5" s="50"/>
      <c r="AFA5" s="50"/>
      <c r="AFB5" s="50"/>
      <c r="AFC5" s="50"/>
      <c r="AFD5" s="50"/>
      <c r="AFE5" s="50"/>
      <c r="AFF5" s="50"/>
      <c r="AFG5" s="50"/>
      <c r="AFH5" s="50"/>
      <c r="AFI5" s="50"/>
      <c r="AFJ5" s="50"/>
      <c r="AFK5" s="50"/>
      <c r="AFL5" s="50"/>
      <c r="AFM5" s="50"/>
      <c r="AFN5" s="50"/>
      <c r="AFO5" s="50"/>
      <c r="AFP5" s="50"/>
      <c r="AFQ5" s="50"/>
      <c r="AFR5" s="50"/>
      <c r="AFS5" s="50"/>
      <c r="AFT5" s="50"/>
      <c r="AFU5" s="50"/>
      <c r="AFV5" s="50"/>
      <c r="AFW5" s="50"/>
      <c r="AFX5" s="50"/>
      <c r="AFY5" s="50"/>
      <c r="AFZ5" s="50"/>
      <c r="AGA5" s="50"/>
      <c r="AGB5" s="50"/>
      <c r="AGC5" s="50"/>
      <c r="AGD5" s="50"/>
      <c r="AGE5" s="50"/>
      <c r="AGF5" s="50"/>
      <c r="AGG5" s="50"/>
      <c r="AGH5" s="50"/>
      <c r="AGI5" s="50"/>
      <c r="AGJ5" s="50"/>
      <c r="AGK5" s="50"/>
      <c r="AGL5" s="50"/>
      <c r="AGM5" s="50"/>
      <c r="AGN5" s="50"/>
      <c r="AGO5" s="50"/>
      <c r="AGP5" s="50"/>
      <c r="AGQ5" s="50"/>
      <c r="AGR5" s="50"/>
      <c r="AGS5" s="50"/>
      <c r="AGT5" s="50"/>
      <c r="AGU5" s="50"/>
      <c r="AGV5" s="50"/>
      <c r="AGW5" s="50"/>
      <c r="AGX5" s="50"/>
      <c r="AGY5" s="50"/>
      <c r="AGZ5" s="50"/>
      <c r="AHA5" s="50"/>
      <c r="AHB5" s="50"/>
      <c r="AHC5" s="50"/>
      <c r="AHD5" s="50"/>
      <c r="AHE5" s="50"/>
      <c r="AHF5" s="50"/>
      <c r="AHG5" s="50"/>
      <c r="AHH5" s="50"/>
      <c r="AHI5" s="50"/>
      <c r="AHJ5" s="50"/>
      <c r="AHK5" s="50"/>
      <c r="AHL5" s="50"/>
      <c r="AHM5" s="50"/>
      <c r="AHN5" s="50"/>
      <c r="AHO5" s="50"/>
      <c r="AHP5" s="50"/>
      <c r="AHQ5" s="50"/>
      <c r="AHR5" s="50"/>
      <c r="AHS5" s="50"/>
      <c r="AHT5" s="50"/>
      <c r="AHU5" s="50"/>
      <c r="AHV5" s="50"/>
      <c r="AHW5" s="50"/>
      <c r="AHX5" s="50"/>
      <c r="AHY5" s="50"/>
      <c r="AHZ5" s="50"/>
      <c r="AIA5" s="50"/>
      <c r="AIB5" s="50"/>
      <c r="AIC5" s="50"/>
      <c r="AID5" s="50"/>
      <c r="AIE5" s="50"/>
      <c r="AIF5" s="50"/>
      <c r="AIG5" s="50"/>
      <c r="AIH5" s="50"/>
      <c r="AII5" s="50"/>
    </row>
    <row r="6" spans="1:919" s="51" customFormat="1">
      <c r="A6" s="49"/>
      <c r="B6" s="49"/>
      <c r="C6" s="49"/>
      <c r="D6" s="49"/>
      <c r="E6" s="241" t="s">
        <v>7</v>
      </c>
      <c r="F6" s="44"/>
      <c r="G6" s="44"/>
      <c r="H6" s="102"/>
      <c r="I6" s="106"/>
      <c r="J6" s="242"/>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c r="IS6" s="50"/>
      <c r="IT6" s="50"/>
      <c r="IU6" s="50"/>
      <c r="IV6" s="50"/>
      <c r="IW6" s="50"/>
      <c r="IX6" s="50"/>
      <c r="IY6" s="50"/>
      <c r="IZ6" s="50"/>
      <c r="JA6" s="50"/>
      <c r="JB6" s="50"/>
      <c r="JC6" s="50"/>
      <c r="JD6" s="50"/>
      <c r="JE6" s="50"/>
      <c r="JF6" s="50"/>
      <c r="JG6" s="50"/>
      <c r="JH6" s="50"/>
      <c r="JI6" s="50"/>
      <c r="JJ6" s="50"/>
      <c r="JK6" s="50"/>
      <c r="JL6" s="50"/>
      <c r="JM6" s="50"/>
      <c r="JN6" s="50"/>
      <c r="JO6" s="50"/>
      <c r="JP6" s="50"/>
      <c r="JQ6" s="50"/>
      <c r="JR6" s="50"/>
      <c r="JS6" s="50"/>
      <c r="JT6" s="50"/>
      <c r="JU6" s="50"/>
      <c r="JV6" s="50"/>
      <c r="JW6" s="50"/>
      <c r="JX6" s="50"/>
      <c r="JY6" s="50"/>
      <c r="JZ6" s="50"/>
      <c r="KA6" s="50"/>
      <c r="KB6" s="50"/>
      <c r="KC6" s="50"/>
      <c r="KD6" s="50"/>
      <c r="KE6" s="50"/>
      <c r="KF6" s="50"/>
      <c r="KG6" s="50"/>
      <c r="KH6" s="50"/>
      <c r="KI6" s="50"/>
      <c r="KJ6" s="50"/>
      <c r="KK6" s="50"/>
      <c r="KL6" s="50"/>
      <c r="KM6" s="50"/>
      <c r="KN6" s="50"/>
      <c r="KO6" s="50"/>
      <c r="KP6" s="50"/>
      <c r="KQ6" s="50"/>
      <c r="KR6" s="50"/>
      <c r="KS6" s="50"/>
      <c r="KT6" s="50"/>
      <c r="KU6" s="50"/>
      <c r="KV6" s="50"/>
      <c r="KW6" s="50"/>
      <c r="KX6" s="50"/>
      <c r="KY6" s="50"/>
      <c r="KZ6" s="50"/>
      <c r="LA6" s="50"/>
      <c r="LB6" s="50"/>
      <c r="LC6" s="50"/>
      <c r="LD6" s="50"/>
      <c r="LE6" s="50"/>
      <c r="LF6" s="50"/>
      <c r="LG6" s="50"/>
      <c r="LH6" s="50"/>
      <c r="LI6" s="50"/>
      <c r="LJ6" s="50"/>
      <c r="LK6" s="50"/>
      <c r="LL6" s="50"/>
      <c r="LM6" s="50"/>
      <c r="LN6" s="50"/>
      <c r="LO6" s="50"/>
      <c r="LP6" s="50"/>
      <c r="LQ6" s="50"/>
      <c r="LR6" s="50"/>
      <c r="LS6" s="50"/>
      <c r="LT6" s="50"/>
      <c r="LU6" s="50"/>
      <c r="LV6" s="50"/>
      <c r="LW6" s="50"/>
      <c r="LX6" s="50"/>
      <c r="LY6" s="50"/>
      <c r="LZ6" s="50"/>
      <c r="MA6" s="50"/>
      <c r="MB6" s="50"/>
      <c r="MC6" s="50"/>
      <c r="MD6" s="50"/>
      <c r="ME6" s="50"/>
      <c r="MF6" s="50"/>
      <c r="MG6" s="50"/>
      <c r="MH6" s="50"/>
      <c r="MI6" s="50"/>
      <c r="MJ6" s="50"/>
      <c r="MK6" s="50"/>
      <c r="ML6" s="50"/>
      <c r="MM6" s="50"/>
      <c r="MN6" s="50"/>
      <c r="MO6" s="50"/>
      <c r="MP6" s="50"/>
      <c r="MQ6" s="50"/>
      <c r="MR6" s="50"/>
      <c r="MS6" s="50"/>
      <c r="MT6" s="50"/>
      <c r="MU6" s="50"/>
      <c r="MV6" s="50"/>
      <c r="MW6" s="50"/>
      <c r="MX6" s="50"/>
      <c r="MY6" s="50"/>
      <c r="MZ6" s="50"/>
      <c r="NA6" s="50"/>
      <c r="NB6" s="50"/>
      <c r="NC6" s="50"/>
      <c r="ND6" s="50"/>
      <c r="NE6" s="50"/>
      <c r="NF6" s="50"/>
      <c r="NG6" s="50"/>
      <c r="NH6" s="50"/>
      <c r="NI6" s="50"/>
      <c r="NJ6" s="50"/>
      <c r="NK6" s="50"/>
      <c r="NL6" s="50"/>
      <c r="NM6" s="50"/>
      <c r="NN6" s="50"/>
      <c r="NO6" s="50"/>
      <c r="NP6" s="50"/>
      <c r="NQ6" s="50"/>
      <c r="NR6" s="50"/>
      <c r="NS6" s="50"/>
      <c r="NT6" s="50"/>
      <c r="NU6" s="50"/>
      <c r="NV6" s="50"/>
      <c r="NW6" s="50"/>
      <c r="NX6" s="50"/>
      <c r="NY6" s="50"/>
      <c r="NZ6" s="50"/>
      <c r="OA6" s="50"/>
      <c r="OB6" s="50"/>
      <c r="OC6" s="50"/>
      <c r="OD6" s="50"/>
      <c r="OE6" s="50"/>
      <c r="OF6" s="50"/>
      <c r="OG6" s="50"/>
      <c r="OH6" s="50"/>
      <c r="OI6" s="50"/>
      <c r="OJ6" s="50"/>
      <c r="OK6" s="50"/>
      <c r="OL6" s="50"/>
      <c r="OM6" s="50"/>
      <c r="ON6" s="50"/>
      <c r="OO6" s="50"/>
      <c r="OP6" s="50"/>
      <c r="OQ6" s="50"/>
      <c r="OR6" s="50"/>
      <c r="OS6" s="50"/>
      <c r="OT6" s="50"/>
      <c r="OU6" s="50"/>
      <c r="OV6" s="50"/>
      <c r="OW6" s="50"/>
      <c r="OX6" s="50"/>
      <c r="OY6" s="50"/>
      <c r="OZ6" s="50"/>
      <c r="PA6" s="50"/>
      <c r="PB6" s="50"/>
      <c r="PC6" s="50"/>
      <c r="PD6" s="50"/>
      <c r="PE6" s="50"/>
      <c r="PF6" s="50"/>
      <c r="PG6" s="50"/>
      <c r="PH6" s="50"/>
      <c r="PI6" s="50"/>
      <c r="PJ6" s="50"/>
      <c r="PK6" s="50"/>
      <c r="PL6" s="50"/>
      <c r="PM6" s="50"/>
      <c r="PN6" s="50"/>
      <c r="PO6" s="50"/>
      <c r="PP6" s="50"/>
      <c r="PQ6" s="50"/>
      <c r="PR6" s="50"/>
      <c r="PS6" s="50"/>
      <c r="PT6" s="50"/>
      <c r="PU6" s="50"/>
      <c r="PV6" s="50"/>
      <c r="PW6" s="50"/>
      <c r="PX6" s="50"/>
      <c r="PY6" s="50"/>
      <c r="PZ6" s="50"/>
      <c r="QA6" s="50"/>
      <c r="QB6" s="50"/>
      <c r="QC6" s="50"/>
      <c r="QD6" s="50"/>
      <c r="QE6" s="50"/>
      <c r="QF6" s="50"/>
      <c r="QG6" s="50"/>
      <c r="QH6" s="50"/>
      <c r="QI6" s="50"/>
      <c r="QJ6" s="50"/>
      <c r="QK6" s="50"/>
      <c r="QL6" s="50"/>
      <c r="QM6" s="50"/>
      <c r="QN6" s="50"/>
      <c r="QO6" s="50"/>
      <c r="QP6" s="50"/>
      <c r="QQ6" s="50"/>
      <c r="QR6" s="50"/>
      <c r="QS6" s="50"/>
      <c r="QT6" s="50"/>
      <c r="QU6" s="50"/>
      <c r="QV6" s="50"/>
      <c r="QW6" s="50"/>
      <c r="QX6" s="50"/>
      <c r="QY6" s="50"/>
      <c r="QZ6" s="50"/>
      <c r="RA6" s="50"/>
      <c r="RB6" s="50"/>
      <c r="RC6" s="50"/>
      <c r="RD6" s="50"/>
      <c r="RE6" s="50"/>
      <c r="RF6" s="50"/>
      <c r="RG6" s="50"/>
      <c r="RH6" s="50"/>
      <c r="RI6" s="50"/>
      <c r="RJ6" s="50"/>
      <c r="RK6" s="50"/>
      <c r="RL6" s="50"/>
      <c r="RM6" s="50"/>
      <c r="RN6" s="50"/>
      <c r="RO6" s="50"/>
      <c r="RP6" s="50"/>
      <c r="RQ6" s="50"/>
      <c r="RR6" s="50"/>
      <c r="RS6" s="50"/>
      <c r="RT6" s="50"/>
      <c r="RU6" s="50"/>
      <c r="RV6" s="50"/>
      <c r="RW6" s="50"/>
      <c r="RX6" s="50"/>
      <c r="RY6" s="50"/>
      <c r="RZ6" s="50"/>
      <c r="SA6" s="50"/>
      <c r="SB6" s="50"/>
      <c r="SC6" s="50"/>
      <c r="SD6" s="50"/>
      <c r="SE6" s="50"/>
      <c r="SF6" s="50"/>
      <c r="SG6" s="50"/>
      <c r="SH6" s="50"/>
      <c r="SI6" s="50"/>
      <c r="SJ6" s="50"/>
      <c r="SK6" s="50"/>
      <c r="SL6" s="50"/>
      <c r="SM6" s="50"/>
      <c r="SN6" s="50"/>
      <c r="SO6" s="50"/>
      <c r="SP6" s="50"/>
      <c r="SQ6" s="50"/>
      <c r="SR6" s="50"/>
      <c r="SS6" s="50"/>
      <c r="ST6" s="50"/>
      <c r="SU6" s="50"/>
      <c r="SV6" s="50"/>
      <c r="SW6" s="50"/>
      <c r="SX6" s="50"/>
      <c r="SY6" s="50"/>
      <c r="SZ6" s="50"/>
      <c r="TA6" s="50"/>
      <c r="TB6" s="50"/>
      <c r="TC6" s="50"/>
      <c r="TD6" s="50"/>
      <c r="TE6" s="50"/>
      <c r="TF6" s="50"/>
      <c r="TG6" s="50"/>
      <c r="TH6" s="50"/>
      <c r="TI6" s="50"/>
      <c r="TJ6" s="50"/>
      <c r="TK6" s="50"/>
      <c r="TL6" s="50"/>
      <c r="TM6" s="50"/>
      <c r="TN6" s="50"/>
      <c r="TO6" s="50"/>
      <c r="TP6" s="50"/>
      <c r="TQ6" s="50"/>
      <c r="TR6" s="50"/>
      <c r="TS6" s="50"/>
      <c r="TT6" s="50"/>
      <c r="TU6" s="50"/>
      <c r="TV6" s="50"/>
      <c r="TW6" s="50"/>
      <c r="TX6" s="50"/>
      <c r="TY6" s="50"/>
      <c r="TZ6" s="50"/>
      <c r="UA6" s="50"/>
      <c r="UB6" s="50"/>
      <c r="UC6" s="50"/>
      <c r="UD6" s="50"/>
      <c r="UE6" s="50"/>
      <c r="UF6" s="50"/>
      <c r="UG6" s="50"/>
      <c r="UH6" s="50"/>
      <c r="UI6" s="50"/>
      <c r="UJ6" s="50"/>
      <c r="UK6" s="50"/>
      <c r="UL6" s="50"/>
      <c r="UM6" s="50"/>
      <c r="UN6" s="50"/>
      <c r="UO6" s="50"/>
      <c r="UP6" s="50"/>
      <c r="UQ6" s="50"/>
      <c r="UR6" s="50"/>
      <c r="US6" s="50"/>
      <c r="UT6" s="50"/>
      <c r="UU6" s="50"/>
      <c r="UV6" s="50"/>
      <c r="UW6" s="50"/>
      <c r="UX6" s="50"/>
      <c r="UY6" s="50"/>
      <c r="UZ6" s="50"/>
      <c r="VA6" s="50"/>
      <c r="VB6" s="50"/>
      <c r="VC6" s="50"/>
      <c r="VD6" s="50"/>
      <c r="VE6" s="50"/>
      <c r="VF6" s="50"/>
      <c r="VG6" s="50"/>
      <c r="VH6" s="50"/>
      <c r="VI6" s="50"/>
      <c r="VJ6" s="50"/>
      <c r="VK6" s="50"/>
      <c r="VL6" s="50"/>
      <c r="VM6" s="50"/>
      <c r="VN6" s="50"/>
      <c r="VO6" s="50"/>
      <c r="VP6" s="50"/>
      <c r="VQ6" s="50"/>
      <c r="VR6" s="50"/>
      <c r="VS6" s="50"/>
      <c r="VT6" s="50"/>
      <c r="VU6" s="50"/>
      <c r="VV6" s="50"/>
      <c r="VW6" s="50"/>
      <c r="VX6" s="50"/>
      <c r="VY6" s="50"/>
      <c r="VZ6" s="50"/>
      <c r="WA6" s="50"/>
      <c r="WB6" s="50"/>
      <c r="WC6" s="50"/>
      <c r="WD6" s="50"/>
      <c r="WE6" s="50"/>
      <c r="WF6" s="50"/>
      <c r="WG6" s="50"/>
      <c r="WH6" s="50"/>
      <c r="WI6" s="50"/>
      <c r="WJ6" s="50"/>
      <c r="WK6" s="50"/>
      <c r="WL6" s="50"/>
      <c r="WM6" s="50"/>
      <c r="WN6" s="50"/>
      <c r="WO6" s="50"/>
      <c r="WP6" s="50"/>
      <c r="WQ6" s="50"/>
      <c r="WR6" s="50"/>
      <c r="WS6" s="50"/>
      <c r="WT6" s="50"/>
      <c r="WU6" s="50"/>
      <c r="WV6" s="50"/>
      <c r="WW6" s="50"/>
      <c r="WX6" s="50"/>
      <c r="WY6" s="50"/>
      <c r="WZ6" s="50"/>
      <c r="XA6" s="50"/>
      <c r="XB6" s="50"/>
      <c r="XC6" s="50"/>
      <c r="XD6" s="50"/>
      <c r="XE6" s="50"/>
      <c r="XF6" s="50"/>
      <c r="XG6" s="50"/>
      <c r="XH6" s="50"/>
      <c r="XI6" s="50"/>
      <c r="XJ6" s="50"/>
      <c r="XK6" s="50"/>
      <c r="XL6" s="50"/>
      <c r="XM6" s="50"/>
      <c r="XN6" s="50"/>
      <c r="XO6" s="50"/>
      <c r="XP6" s="50"/>
      <c r="XQ6" s="50"/>
      <c r="XR6" s="50"/>
      <c r="XS6" s="50"/>
      <c r="XT6" s="50"/>
      <c r="XU6" s="50"/>
      <c r="XV6" s="50"/>
      <c r="XW6" s="50"/>
      <c r="XX6" s="50"/>
      <c r="XY6" s="50"/>
      <c r="XZ6" s="50"/>
      <c r="YA6" s="50"/>
      <c r="YB6" s="50"/>
      <c r="YC6" s="50"/>
      <c r="YD6" s="50"/>
      <c r="YE6" s="50"/>
      <c r="YF6" s="50"/>
      <c r="YG6" s="50"/>
      <c r="YH6" s="50"/>
      <c r="YI6" s="50"/>
      <c r="YJ6" s="50"/>
      <c r="YK6" s="50"/>
      <c r="YL6" s="50"/>
      <c r="YM6" s="50"/>
      <c r="YN6" s="50"/>
      <c r="YO6" s="50"/>
      <c r="YP6" s="50"/>
      <c r="YQ6" s="50"/>
      <c r="YR6" s="50"/>
      <c r="YS6" s="50"/>
      <c r="YT6" s="50"/>
      <c r="YU6" s="50"/>
      <c r="YV6" s="50"/>
      <c r="YW6" s="50"/>
      <c r="YX6" s="50"/>
      <c r="YY6" s="50"/>
      <c r="YZ6" s="50"/>
      <c r="ZA6" s="50"/>
      <c r="ZB6" s="50"/>
      <c r="ZC6" s="50"/>
      <c r="ZD6" s="50"/>
      <c r="ZE6" s="50"/>
      <c r="ZF6" s="50"/>
      <c r="ZG6" s="50"/>
      <c r="ZH6" s="50"/>
      <c r="ZI6" s="50"/>
      <c r="ZJ6" s="50"/>
      <c r="ZK6" s="50"/>
      <c r="ZL6" s="50"/>
      <c r="ZM6" s="50"/>
      <c r="ZN6" s="50"/>
      <c r="ZO6" s="50"/>
      <c r="ZP6" s="50"/>
      <c r="ZQ6" s="50"/>
      <c r="ZR6" s="50"/>
      <c r="ZS6" s="50"/>
      <c r="ZT6" s="50"/>
      <c r="ZU6" s="50"/>
      <c r="ZV6" s="50"/>
      <c r="ZW6" s="50"/>
      <c r="ZX6" s="50"/>
      <c r="ZY6" s="50"/>
      <c r="ZZ6" s="50"/>
      <c r="AAA6" s="50"/>
      <c r="AAB6" s="50"/>
      <c r="AAC6" s="50"/>
      <c r="AAD6" s="50"/>
      <c r="AAE6" s="50"/>
      <c r="AAF6" s="50"/>
      <c r="AAG6" s="50"/>
      <c r="AAH6" s="50"/>
      <c r="AAI6" s="50"/>
      <c r="AAJ6" s="50"/>
      <c r="AAK6" s="50"/>
      <c r="AAL6" s="50"/>
      <c r="AAM6" s="50"/>
      <c r="AAN6" s="50"/>
      <c r="AAO6" s="50"/>
      <c r="AAP6" s="50"/>
      <c r="AAQ6" s="50"/>
      <c r="AAR6" s="50"/>
      <c r="AAS6" s="50"/>
      <c r="AAT6" s="50"/>
      <c r="AAU6" s="50"/>
      <c r="AAV6" s="50"/>
      <c r="AAW6" s="50"/>
      <c r="AAX6" s="50"/>
      <c r="AAY6" s="50"/>
      <c r="AAZ6" s="50"/>
      <c r="ABA6" s="50"/>
      <c r="ABB6" s="50"/>
      <c r="ABC6" s="50"/>
      <c r="ABD6" s="50"/>
      <c r="ABE6" s="50"/>
      <c r="ABF6" s="50"/>
      <c r="ABG6" s="50"/>
      <c r="ABH6" s="50"/>
      <c r="ABI6" s="50"/>
      <c r="ABJ6" s="50"/>
      <c r="ABK6" s="50"/>
      <c r="ABL6" s="50"/>
      <c r="ABM6" s="50"/>
      <c r="ABN6" s="50"/>
      <c r="ABO6" s="50"/>
      <c r="ABP6" s="50"/>
      <c r="ABQ6" s="50"/>
      <c r="ABR6" s="50"/>
      <c r="ABS6" s="50"/>
      <c r="ABT6" s="50"/>
      <c r="ABU6" s="50"/>
      <c r="ABV6" s="50"/>
      <c r="ABW6" s="50"/>
      <c r="ABX6" s="50"/>
      <c r="ABY6" s="50"/>
      <c r="ABZ6" s="50"/>
      <c r="ACA6" s="50"/>
      <c r="ACB6" s="50"/>
      <c r="ACC6" s="50"/>
      <c r="ACD6" s="50"/>
      <c r="ACE6" s="50"/>
      <c r="ACF6" s="50"/>
      <c r="ACG6" s="50"/>
      <c r="ACH6" s="50"/>
      <c r="ACI6" s="50"/>
      <c r="ACJ6" s="50"/>
      <c r="ACK6" s="50"/>
      <c r="ACL6" s="50"/>
      <c r="ACM6" s="50"/>
      <c r="ACN6" s="50"/>
      <c r="ACO6" s="50"/>
      <c r="ACP6" s="50"/>
      <c r="ACQ6" s="50"/>
      <c r="ACR6" s="50"/>
      <c r="ACS6" s="50"/>
      <c r="ACT6" s="50"/>
      <c r="ACU6" s="50"/>
      <c r="ACV6" s="50"/>
      <c r="ACW6" s="50"/>
      <c r="ACX6" s="50"/>
      <c r="ACY6" s="50"/>
      <c r="ACZ6" s="50"/>
      <c r="ADA6" s="50"/>
      <c r="ADB6" s="50"/>
      <c r="ADC6" s="50"/>
      <c r="ADD6" s="50"/>
      <c r="ADE6" s="50"/>
      <c r="ADF6" s="50"/>
      <c r="ADG6" s="50"/>
      <c r="ADH6" s="50"/>
      <c r="ADI6" s="50"/>
      <c r="ADJ6" s="50"/>
      <c r="ADK6" s="50"/>
      <c r="ADL6" s="50"/>
      <c r="ADM6" s="50"/>
      <c r="ADN6" s="50"/>
      <c r="ADO6" s="50"/>
      <c r="ADP6" s="50"/>
      <c r="ADQ6" s="50"/>
      <c r="ADR6" s="50"/>
      <c r="ADS6" s="50"/>
      <c r="ADT6" s="50"/>
      <c r="ADU6" s="50"/>
      <c r="ADV6" s="50"/>
      <c r="ADW6" s="50"/>
      <c r="ADX6" s="50"/>
      <c r="ADY6" s="50"/>
      <c r="ADZ6" s="50"/>
      <c r="AEA6" s="50"/>
      <c r="AEB6" s="50"/>
      <c r="AEC6" s="50"/>
      <c r="AED6" s="50"/>
      <c r="AEE6" s="50"/>
      <c r="AEF6" s="50"/>
      <c r="AEG6" s="50"/>
      <c r="AEH6" s="50"/>
      <c r="AEI6" s="50"/>
      <c r="AEJ6" s="50"/>
      <c r="AEK6" s="50"/>
      <c r="AEL6" s="50"/>
      <c r="AEM6" s="50"/>
      <c r="AEN6" s="50"/>
      <c r="AEO6" s="50"/>
      <c r="AEP6" s="50"/>
      <c r="AEQ6" s="50"/>
      <c r="AER6" s="50"/>
      <c r="AES6" s="50"/>
      <c r="AET6" s="50"/>
      <c r="AEU6" s="50"/>
      <c r="AEV6" s="50"/>
      <c r="AEW6" s="50"/>
      <c r="AEX6" s="50"/>
      <c r="AEY6" s="50"/>
      <c r="AEZ6" s="50"/>
      <c r="AFA6" s="50"/>
      <c r="AFB6" s="50"/>
      <c r="AFC6" s="50"/>
      <c r="AFD6" s="50"/>
      <c r="AFE6" s="50"/>
      <c r="AFF6" s="50"/>
      <c r="AFG6" s="50"/>
      <c r="AFH6" s="50"/>
      <c r="AFI6" s="50"/>
      <c r="AFJ6" s="50"/>
      <c r="AFK6" s="50"/>
      <c r="AFL6" s="50"/>
      <c r="AFM6" s="50"/>
      <c r="AFN6" s="50"/>
      <c r="AFO6" s="50"/>
      <c r="AFP6" s="50"/>
      <c r="AFQ6" s="50"/>
      <c r="AFR6" s="50"/>
      <c r="AFS6" s="50"/>
      <c r="AFT6" s="50"/>
      <c r="AFU6" s="50"/>
      <c r="AFV6" s="50"/>
      <c r="AFW6" s="50"/>
      <c r="AFX6" s="50"/>
      <c r="AFY6" s="50"/>
      <c r="AFZ6" s="50"/>
      <c r="AGA6" s="50"/>
      <c r="AGB6" s="50"/>
      <c r="AGC6" s="50"/>
      <c r="AGD6" s="50"/>
      <c r="AGE6" s="50"/>
      <c r="AGF6" s="50"/>
      <c r="AGG6" s="50"/>
      <c r="AGH6" s="50"/>
      <c r="AGI6" s="50"/>
      <c r="AGJ6" s="50"/>
      <c r="AGK6" s="50"/>
      <c r="AGL6" s="50"/>
      <c r="AGM6" s="50"/>
      <c r="AGN6" s="50"/>
      <c r="AGO6" s="50"/>
      <c r="AGP6" s="50"/>
      <c r="AGQ6" s="50"/>
      <c r="AGR6" s="50"/>
      <c r="AGS6" s="50"/>
      <c r="AGT6" s="50"/>
      <c r="AGU6" s="50"/>
      <c r="AGV6" s="50"/>
      <c r="AGW6" s="50"/>
      <c r="AGX6" s="50"/>
      <c r="AGY6" s="50"/>
      <c r="AGZ6" s="50"/>
      <c r="AHA6" s="50"/>
      <c r="AHB6" s="50"/>
      <c r="AHC6" s="50"/>
      <c r="AHD6" s="50"/>
      <c r="AHE6" s="50"/>
      <c r="AHF6" s="50"/>
      <c r="AHG6" s="50"/>
      <c r="AHH6" s="50"/>
      <c r="AHI6" s="50"/>
      <c r="AHJ6" s="50"/>
      <c r="AHK6" s="50"/>
      <c r="AHL6" s="50"/>
      <c r="AHM6" s="50"/>
      <c r="AHN6" s="50"/>
      <c r="AHO6" s="50"/>
      <c r="AHP6" s="50"/>
      <c r="AHQ6" s="50"/>
      <c r="AHR6" s="50"/>
      <c r="AHS6" s="50"/>
      <c r="AHT6" s="50"/>
      <c r="AHU6" s="50"/>
      <c r="AHV6" s="50"/>
      <c r="AHW6" s="50"/>
      <c r="AHX6" s="50"/>
      <c r="AHY6" s="50"/>
      <c r="AHZ6" s="50"/>
      <c r="AIA6" s="50"/>
      <c r="AIB6" s="50"/>
      <c r="AIC6" s="50"/>
      <c r="AID6" s="50"/>
      <c r="AIE6" s="50"/>
      <c r="AIF6" s="50"/>
      <c r="AIG6" s="50"/>
      <c r="AIH6" s="50"/>
      <c r="AII6" s="50"/>
    </row>
    <row r="7" spans="1:919" s="51" customFormat="1">
      <c r="A7" s="49"/>
      <c r="B7" s="49"/>
      <c r="C7" s="49"/>
      <c r="D7" s="49"/>
      <c r="E7" s="362" t="str">
        <f>BS!E7</f>
        <v>4200225150005</v>
      </c>
      <c r="F7" s="362"/>
      <c r="G7" s="44"/>
      <c r="H7" s="102"/>
      <c r="I7" s="106"/>
      <c r="J7" s="243"/>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c r="IS7" s="50"/>
      <c r="IT7" s="50"/>
      <c r="IU7" s="50"/>
      <c r="IV7" s="50"/>
      <c r="IW7" s="50"/>
      <c r="IX7" s="50"/>
      <c r="IY7" s="50"/>
      <c r="IZ7" s="50"/>
      <c r="JA7" s="50"/>
      <c r="JB7" s="50"/>
      <c r="JC7" s="50"/>
      <c r="JD7" s="50"/>
      <c r="JE7" s="50"/>
      <c r="JF7" s="50"/>
      <c r="JG7" s="50"/>
      <c r="JH7" s="50"/>
      <c r="JI7" s="50"/>
      <c r="JJ7" s="50"/>
      <c r="JK7" s="50"/>
      <c r="JL7" s="50"/>
      <c r="JM7" s="50"/>
      <c r="JN7" s="50"/>
      <c r="JO7" s="50"/>
      <c r="JP7" s="50"/>
      <c r="JQ7" s="50"/>
      <c r="JR7" s="50"/>
      <c r="JS7" s="50"/>
      <c r="JT7" s="50"/>
      <c r="JU7" s="50"/>
      <c r="JV7" s="50"/>
      <c r="JW7" s="50"/>
      <c r="JX7" s="50"/>
      <c r="JY7" s="50"/>
      <c r="JZ7" s="50"/>
      <c r="KA7" s="50"/>
      <c r="KB7" s="50"/>
      <c r="KC7" s="50"/>
      <c r="KD7" s="50"/>
      <c r="KE7" s="50"/>
      <c r="KF7" s="50"/>
      <c r="KG7" s="50"/>
      <c r="KH7" s="50"/>
      <c r="KI7" s="50"/>
      <c r="KJ7" s="50"/>
      <c r="KK7" s="50"/>
      <c r="KL7" s="50"/>
      <c r="KM7" s="50"/>
      <c r="KN7" s="50"/>
      <c r="KO7" s="50"/>
      <c r="KP7" s="50"/>
      <c r="KQ7" s="50"/>
      <c r="KR7" s="50"/>
      <c r="KS7" s="50"/>
      <c r="KT7" s="50"/>
      <c r="KU7" s="50"/>
      <c r="KV7" s="50"/>
      <c r="KW7" s="50"/>
      <c r="KX7" s="50"/>
      <c r="KY7" s="50"/>
      <c r="KZ7" s="50"/>
      <c r="LA7" s="50"/>
      <c r="LB7" s="50"/>
      <c r="LC7" s="50"/>
      <c r="LD7" s="50"/>
      <c r="LE7" s="50"/>
      <c r="LF7" s="50"/>
      <c r="LG7" s="50"/>
      <c r="LH7" s="50"/>
      <c r="LI7" s="50"/>
      <c r="LJ7" s="50"/>
      <c r="LK7" s="50"/>
      <c r="LL7" s="50"/>
      <c r="LM7" s="50"/>
      <c r="LN7" s="50"/>
      <c r="LO7" s="50"/>
      <c r="LP7" s="50"/>
      <c r="LQ7" s="50"/>
      <c r="LR7" s="50"/>
      <c r="LS7" s="50"/>
      <c r="LT7" s="50"/>
      <c r="LU7" s="50"/>
      <c r="LV7" s="50"/>
      <c r="LW7" s="50"/>
      <c r="LX7" s="50"/>
      <c r="LY7" s="50"/>
      <c r="LZ7" s="50"/>
      <c r="MA7" s="50"/>
      <c r="MB7" s="50"/>
      <c r="MC7" s="50"/>
      <c r="MD7" s="50"/>
      <c r="ME7" s="50"/>
      <c r="MF7" s="50"/>
      <c r="MG7" s="50"/>
      <c r="MH7" s="50"/>
      <c r="MI7" s="50"/>
      <c r="MJ7" s="50"/>
      <c r="MK7" s="50"/>
      <c r="ML7" s="50"/>
      <c r="MM7" s="50"/>
      <c r="MN7" s="50"/>
      <c r="MO7" s="50"/>
      <c r="MP7" s="50"/>
      <c r="MQ7" s="50"/>
      <c r="MR7" s="50"/>
      <c r="MS7" s="50"/>
      <c r="MT7" s="50"/>
      <c r="MU7" s="50"/>
      <c r="MV7" s="50"/>
      <c r="MW7" s="50"/>
      <c r="MX7" s="50"/>
      <c r="MY7" s="50"/>
      <c r="MZ7" s="50"/>
      <c r="NA7" s="50"/>
      <c r="NB7" s="50"/>
      <c r="NC7" s="50"/>
      <c r="ND7" s="50"/>
      <c r="NE7" s="50"/>
      <c r="NF7" s="50"/>
      <c r="NG7" s="50"/>
      <c r="NH7" s="50"/>
      <c r="NI7" s="50"/>
      <c r="NJ7" s="50"/>
      <c r="NK7" s="50"/>
      <c r="NL7" s="50"/>
      <c r="NM7" s="50"/>
      <c r="NN7" s="50"/>
      <c r="NO7" s="50"/>
      <c r="NP7" s="50"/>
      <c r="NQ7" s="50"/>
      <c r="NR7" s="50"/>
      <c r="NS7" s="50"/>
      <c r="NT7" s="50"/>
      <c r="NU7" s="50"/>
      <c r="NV7" s="50"/>
      <c r="NW7" s="50"/>
      <c r="NX7" s="50"/>
      <c r="NY7" s="50"/>
      <c r="NZ7" s="50"/>
      <c r="OA7" s="50"/>
      <c r="OB7" s="50"/>
      <c r="OC7" s="50"/>
      <c r="OD7" s="50"/>
      <c r="OE7" s="50"/>
      <c r="OF7" s="50"/>
      <c r="OG7" s="50"/>
      <c r="OH7" s="50"/>
      <c r="OI7" s="50"/>
      <c r="OJ7" s="50"/>
      <c r="OK7" s="50"/>
      <c r="OL7" s="50"/>
      <c r="OM7" s="50"/>
      <c r="ON7" s="50"/>
      <c r="OO7" s="50"/>
      <c r="OP7" s="50"/>
      <c r="OQ7" s="50"/>
      <c r="OR7" s="50"/>
      <c r="OS7" s="50"/>
      <c r="OT7" s="50"/>
      <c r="OU7" s="50"/>
      <c r="OV7" s="50"/>
      <c r="OW7" s="50"/>
      <c r="OX7" s="50"/>
      <c r="OY7" s="50"/>
      <c r="OZ7" s="50"/>
      <c r="PA7" s="50"/>
      <c r="PB7" s="50"/>
      <c r="PC7" s="50"/>
      <c r="PD7" s="50"/>
      <c r="PE7" s="50"/>
      <c r="PF7" s="50"/>
      <c r="PG7" s="50"/>
      <c r="PH7" s="50"/>
      <c r="PI7" s="50"/>
      <c r="PJ7" s="50"/>
      <c r="PK7" s="50"/>
      <c r="PL7" s="50"/>
      <c r="PM7" s="50"/>
      <c r="PN7" s="50"/>
      <c r="PO7" s="50"/>
      <c r="PP7" s="50"/>
      <c r="PQ7" s="50"/>
      <c r="PR7" s="50"/>
      <c r="PS7" s="50"/>
      <c r="PT7" s="50"/>
      <c r="PU7" s="50"/>
      <c r="PV7" s="50"/>
      <c r="PW7" s="50"/>
      <c r="PX7" s="50"/>
      <c r="PY7" s="50"/>
      <c r="PZ7" s="50"/>
      <c r="QA7" s="50"/>
      <c r="QB7" s="50"/>
      <c r="QC7" s="50"/>
      <c r="QD7" s="50"/>
      <c r="QE7" s="50"/>
      <c r="QF7" s="50"/>
      <c r="QG7" s="50"/>
      <c r="QH7" s="50"/>
      <c r="QI7" s="50"/>
      <c r="QJ7" s="50"/>
      <c r="QK7" s="50"/>
      <c r="QL7" s="50"/>
      <c r="QM7" s="50"/>
      <c r="QN7" s="50"/>
      <c r="QO7" s="50"/>
      <c r="QP7" s="50"/>
      <c r="QQ7" s="50"/>
      <c r="QR7" s="50"/>
      <c r="QS7" s="50"/>
      <c r="QT7" s="50"/>
      <c r="QU7" s="50"/>
      <c r="QV7" s="50"/>
      <c r="QW7" s="50"/>
      <c r="QX7" s="50"/>
      <c r="QY7" s="50"/>
      <c r="QZ7" s="50"/>
      <c r="RA7" s="50"/>
      <c r="RB7" s="50"/>
      <c r="RC7" s="50"/>
      <c r="RD7" s="50"/>
      <c r="RE7" s="50"/>
      <c r="RF7" s="50"/>
      <c r="RG7" s="50"/>
      <c r="RH7" s="50"/>
      <c r="RI7" s="50"/>
      <c r="RJ7" s="50"/>
      <c r="RK7" s="50"/>
      <c r="RL7" s="50"/>
      <c r="RM7" s="50"/>
      <c r="RN7" s="50"/>
      <c r="RO7" s="50"/>
      <c r="RP7" s="50"/>
      <c r="RQ7" s="50"/>
      <c r="RR7" s="50"/>
      <c r="RS7" s="50"/>
      <c r="RT7" s="50"/>
      <c r="RU7" s="50"/>
      <c r="RV7" s="50"/>
      <c r="RW7" s="50"/>
      <c r="RX7" s="50"/>
      <c r="RY7" s="50"/>
      <c r="RZ7" s="50"/>
      <c r="SA7" s="50"/>
      <c r="SB7" s="50"/>
      <c r="SC7" s="50"/>
      <c r="SD7" s="50"/>
      <c r="SE7" s="50"/>
      <c r="SF7" s="50"/>
      <c r="SG7" s="50"/>
      <c r="SH7" s="50"/>
      <c r="SI7" s="50"/>
      <c r="SJ7" s="50"/>
      <c r="SK7" s="50"/>
      <c r="SL7" s="50"/>
      <c r="SM7" s="50"/>
      <c r="SN7" s="50"/>
      <c r="SO7" s="50"/>
      <c r="SP7" s="50"/>
      <c r="SQ7" s="50"/>
      <c r="SR7" s="50"/>
      <c r="SS7" s="50"/>
      <c r="ST7" s="50"/>
      <c r="SU7" s="50"/>
      <c r="SV7" s="50"/>
      <c r="SW7" s="50"/>
      <c r="SX7" s="50"/>
      <c r="SY7" s="50"/>
      <c r="SZ7" s="50"/>
      <c r="TA7" s="50"/>
      <c r="TB7" s="50"/>
      <c r="TC7" s="50"/>
      <c r="TD7" s="50"/>
      <c r="TE7" s="50"/>
      <c r="TF7" s="50"/>
      <c r="TG7" s="50"/>
      <c r="TH7" s="50"/>
      <c r="TI7" s="50"/>
      <c r="TJ7" s="50"/>
      <c r="TK7" s="50"/>
      <c r="TL7" s="50"/>
      <c r="TM7" s="50"/>
      <c r="TN7" s="50"/>
      <c r="TO7" s="50"/>
      <c r="TP7" s="50"/>
      <c r="TQ7" s="50"/>
      <c r="TR7" s="50"/>
      <c r="TS7" s="50"/>
      <c r="TT7" s="50"/>
      <c r="TU7" s="50"/>
      <c r="TV7" s="50"/>
      <c r="TW7" s="50"/>
      <c r="TX7" s="50"/>
      <c r="TY7" s="50"/>
      <c r="TZ7" s="50"/>
      <c r="UA7" s="50"/>
      <c r="UB7" s="50"/>
      <c r="UC7" s="50"/>
      <c r="UD7" s="50"/>
      <c r="UE7" s="50"/>
      <c r="UF7" s="50"/>
      <c r="UG7" s="50"/>
      <c r="UH7" s="50"/>
      <c r="UI7" s="50"/>
      <c r="UJ7" s="50"/>
      <c r="UK7" s="50"/>
      <c r="UL7" s="50"/>
      <c r="UM7" s="50"/>
      <c r="UN7" s="50"/>
      <c r="UO7" s="50"/>
      <c r="UP7" s="50"/>
      <c r="UQ7" s="50"/>
      <c r="UR7" s="50"/>
      <c r="US7" s="50"/>
      <c r="UT7" s="50"/>
      <c r="UU7" s="50"/>
      <c r="UV7" s="50"/>
      <c r="UW7" s="50"/>
      <c r="UX7" s="50"/>
      <c r="UY7" s="50"/>
      <c r="UZ7" s="50"/>
      <c r="VA7" s="50"/>
      <c r="VB7" s="50"/>
      <c r="VC7" s="50"/>
      <c r="VD7" s="50"/>
      <c r="VE7" s="50"/>
      <c r="VF7" s="50"/>
      <c r="VG7" s="50"/>
      <c r="VH7" s="50"/>
      <c r="VI7" s="50"/>
      <c r="VJ7" s="50"/>
      <c r="VK7" s="50"/>
      <c r="VL7" s="50"/>
      <c r="VM7" s="50"/>
      <c r="VN7" s="50"/>
      <c r="VO7" s="50"/>
      <c r="VP7" s="50"/>
      <c r="VQ7" s="50"/>
      <c r="VR7" s="50"/>
      <c r="VS7" s="50"/>
      <c r="VT7" s="50"/>
      <c r="VU7" s="50"/>
      <c r="VV7" s="50"/>
      <c r="VW7" s="50"/>
      <c r="VX7" s="50"/>
      <c r="VY7" s="50"/>
      <c r="VZ7" s="50"/>
      <c r="WA7" s="50"/>
      <c r="WB7" s="50"/>
      <c r="WC7" s="50"/>
      <c r="WD7" s="50"/>
      <c r="WE7" s="50"/>
      <c r="WF7" s="50"/>
      <c r="WG7" s="50"/>
      <c r="WH7" s="50"/>
      <c r="WI7" s="50"/>
      <c r="WJ7" s="50"/>
      <c r="WK7" s="50"/>
      <c r="WL7" s="50"/>
      <c r="WM7" s="50"/>
      <c r="WN7" s="50"/>
      <c r="WO7" s="50"/>
      <c r="WP7" s="50"/>
      <c r="WQ7" s="50"/>
      <c r="WR7" s="50"/>
      <c r="WS7" s="50"/>
      <c r="WT7" s="50"/>
      <c r="WU7" s="50"/>
      <c r="WV7" s="50"/>
      <c r="WW7" s="50"/>
      <c r="WX7" s="50"/>
      <c r="WY7" s="50"/>
      <c r="WZ7" s="50"/>
      <c r="XA7" s="50"/>
      <c r="XB7" s="50"/>
      <c r="XC7" s="50"/>
      <c r="XD7" s="50"/>
      <c r="XE7" s="50"/>
      <c r="XF7" s="50"/>
      <c r="XG7" s="50"/>
      <c r="XH7" s="50"/>
      <c r="XI7" s="50"/>
      <c r="XJ7" s="50"/>
      <c r="XK7" s="50"/>
      <c r="XL7" s="50"/>
      <c r="XM7" s="50"/>
      <c r="XN7" s="50"/>
      <c r="XO7" s="50"/>
      <c r="XP7" s="50"/>
      <c r="XQ7" s="50"/>
      <c r="XR7" s="50"/>
      <c r="XS7" s="50"/>
      <c r="XT7" s="50"/>
      <c r="XU7" s="50"/>
      <c r="XV7" s="50"/>
      <c r="XW7" s="50"/>
      <c r="XX7" s="50"/>
      <c r="XY7" s="50"/>
      <c r="XZ7" s="50"/>
      <c r="YA7" s="50"/>
      <c r="YB7" s="50"/>
      <c r="YC7" s="50"/>
      <c r="YD7" s="50"/>
      <c r="YE7" s="50"/>
      <c r="YF7" s="50"/>
      <c r="YG7" s="50"/>
      <c r="YH7" s="50"/>
      <c r="YI7" s="50"/>
      <c r="YJ7" s="50"/>
      <c r="YK7" s="50"/>
      <c r="YL7" s="50"/>
      <c r="YM7" s="50"/>
      <c r="YN7" s="50"/>
      <c r="YO7" s="50"/>
      <c r="YP7" s="50"/>
      <c r="YQ7" s="50"/>
      <c r="YR7" s="50"/>
      <c r="YS7" s="50"/>
      <c r="YT7" s="50"/>
      <c r="YU7" s="50"/>
      <c r="YV7" s="50"/>
      <c r="YW7" s="50"/>
      <c r="YX7" s="50"/>
      <c r="YY7" s="50"/>
      <c r="YZ7" s="50"/>
      <c r="ZA7" s="50"/>
      <c r="ZB7" s="50"/>
      <c r="ZC7" s="50"/>
      <c r="ZD7" s="50"/>
      <c r="ZE7" s="50"/>
      <c r="ZF7" s="50"/>
      <c r="ZG7" s="50"/>
      <c r="ZH7" s="50"/>
      <c r="ZI7" s="50"/>
      <c r="ZJ7" s="50"/>
      <c r="ZK7" s="50"/>
      <c r="ZL7" s="50"/>
      <c r="ZM7" s="50"/>
      <c r="ZN7" s="50"/>
      <c r="ZO7" s="50"/>
      <c r="ZP7" s="50"/>
      <c r="ZQ7" s="50"/>
      <c r="ZR7" s="50"/>
      <c r="ZS7" s="50"/>
      <c r="ZT7" s="50"/>
      <c r="ZU7" s="50"/>
      <c r="ZV7" s="50"/>
      <c r="ZW7" s="50"/>
      <c r="ZX7" s="50"/>
      <c r="ZY7" s="50"/>
      <c r="ZZ7" s="50"/>
      <c r="AAA7" s="50"/>
      <c r="AAB7" s="50"/>
      <c r="AAC7" s="50"/>
      <c r="AAD7" s="50"/>
      <c r="AAE7" s="50"/>
      <c r="AAF7" s="50"/>
      <c r="AAG7" s="50"/>
      <c r="AAH7" s="50"/>
      <c r="AAI7" s="50"/>
      <c r="AAJ7" s="50"/>
      <c r="AAK7" s="50"/>
      <c r="AAL7" s="50"/>
      <c r="AAM7" s="50"/>
      <c r="AAN7" s="50"/>
      <c r="AAO7" s="50"/>
      <c r="AAP7" s="50"/>
      <c r="AAQ7" s="50"/>
      <c r="AAR7" s="50"/>
      <c r="AAS7" s="50"/>
      <c r="AAT7" s="50"/>
      <c r="AAU7" s="50"/>
      <c r="AAV7" s="50"/>
      <c r="AAW7" s="50"/>
      <c r="AAX7" s="50"/>
      <c r="AAY7" s="50"/>
      <c r="AAZ7" s="50"/>
      <c r="ABA7" s="50"/>
      <c r="ABB7" s="50"/>
      <c r="ABC7" s="50"/>
      <c r="ABD7" s="50"/>
      <c r="ABE7" s="50"/>
      <c r="ABF7" s="50"/>
      <c r="ABG7" s="50"/>
      <c r="ABH7" s="50"/>
      <c r="ABI7" s="50"/>
      <c r="ABJ7" s="50"/>
      <c r="ABK7" s="50"/>
      <c r="ABL7" s="50"/>
      <c r="ABM7" s="50"/>
      <c r="ABN7" s="50"/>
      <c r="ABO7" s="50"/>
      <c r="ABP7" s="50"/>
      <c r="ABQ7" s="50"/>
      <c r="ABR7" s="50"/>
      <c r="ABS7" s="50"/>
      <c r="ABT7" s="50"/>
      <c r="ABU7" s="50"/>
      <c r="ABV7" s="50"/>
      <c r="ABW7" s="50"/>
      <c r="ABX7" s="50"/>
      <c r="ABY7" s="50"/>
      <c r="ABZ7" s="50"/>
      <c r="ACA7" s="50"/>
      <c r="ACB7" s="50"/>
      <c r="ACC7" s="50"/>
      <c r="ACD7" s="50"/>
      <c r="ACE7" s="50"/>
      <c r="ACF7" s="50"/>
      <c r="ACG7" s="50"/>
      <c r="ACH7" s="50"/>
      <c r="ACI7" s="50"/>
      <c r="ACJ7" s="50"/>
      <c r="ACK7" s="50"/>
      <c r="ACL7" s="50"/>
      <c r="ACM7" s="50"/>
      <c r="ACN7" s="50"/>
      <c r="ACO7" s="50"/>
      <c r="ACP7" s="50"/>
      <c r="ACQ7" s="50"/>
      <c r="ACR7" s="50"/>
      <c r="ACS7" s="50"/>
      <c r="ACT7" s="50"/>
      <c r="ACU7" s="50"/>
      <c r="ACV7" s="50"/>
      <c r="ACW7" s="50"/>
      <c r="ACX7" s="50"/>
      <c r="ACY7" s="50"/>
      <c r="ACZ7" s="50"/>
      <c r="ADA7" s="50"/>
      <c r="ADB7" s="50"/>
      <c r="ADC7" s="50"/>
      <c r="ADD7" s="50"/>
      <c r="ADE7" s="50"/>
      <c r="ADF7" s="50"/>
      <c r="ADG7" s="50"/>
      <c r="ADH7" s="50"/>
      <c r="ADI7" s="50"/>
      <c r="ADJ7" s="50"/>
      <c r="ADK7" s="50"/>
      <c r="ADL7" s="50"/>
      <c r="ADM7" s="50"/>
      <c r="ADN7" s="50"/>
      <c r="ADO7" s="50"/>
      <c r="ADP7" s="50"/>
      <c r="ADQ7" s="50"/>
      <c r="ADR7" s="50"/>
      <c r="ADS7" s="50"/>
      <c r="ADT7" s="50"/>
      <c r="ADU7" s="50"/>
      <c r="ADV7" s="50"/>
      <c r="ADW7" s="50"/>
      <c r="ADX7" s="50"/>
      <c r="ADY7" s="50"/>
      <c r="ADZ7" s="50"/>
      <c r="AEA7" s="50"/>
      <c r="AEB7" s="50"/>
      <c r="AEC7" s="50"/>
      <c r="AED7" s="50"/>
      <c r="AEE7" s="50"/>
      <c r="AEF7" s="50"/>
      <c r="AEG7" s="50"/>
      <c r="AEH7" s="50"/>
      <c r="AEI7" s="50"/>
      <c r="AEJ7" s="50"/>
      <c r="AEK7" s="50"/>
      <c r="AEL7" s="50"/>
      <c r="AEM7" s="50"/>
      <c r="AEN7" s="50"/>
      <c r="AEO7" s="50"/>
      <c r="AEP7" s="50"/>
      <c r="AEQ7" s="50"/>
      <c r="AER7" s="50"/>
      <c r="AES7" s="50"/>
      <c r="AET7" s="50"/>
      <c r="AEU7" s="50"/>
      <c r="AEV7" s="50"/>
      <c r="AEW7" s="50"/>
      <c r="AEX7" s="50"/>
      <c r="AEY7" s="50"/>
      <c r="AEZ7" s="50"/>
      <c r="AFA7" s="50"/>
      <c r="AFB7" s="50"/>
      <c r="AFC7" s="50"/>
      <c r="AFD7" s="50"/>
      <c r="AFE7" s="50"/>
      <c r="AFF7" s="50"/>
      <c r="AFG7" s="50"/>
      <c r="AFH7" s="50"/>
      <c r="AFI7" s="50"/>
      <c r="AFJ7" s="50"/>
      <c r="AFK7" s="50"/>
      <c r="AFL7" s="50"/>
      <c r="AFM7" s="50"/>
      <c r="AFN7" s="50"/>
      <c r="AFO7" s="50"/>
      <c r="AFP7" s="50"/>
      <c r="AFQ7" s="50"/>
      <c r="AFR7" s="50"/>
      <c r="AFS7" s="50"/>
      <c r="AFT7" s="50"/>
      <c r="AFU7" s="50"/>
      <c r="AFV7" s="50"/>
      <c r="AFW7" s="50"/>
      <c r="AFX7" s="50"/>
      <c r="AFY7" s="50"/>
      <c r="AFZ7" s="50"/>
      <c r="AGA7" s="50"/>
      <c r="AGB7" s="50"/>
      <c r="AGC7" s="50"/>
      <c r="AGD7" s="50"/>
      <c r="AGE7" s="50"/>
      <c r="AGF7" s="50"/>
      <c r="AGG7" s="50"/>
      <c r="AGH7" s="50"/>
      <c r="AGI7" s="50"/>
      <c r="AGJ7" s="50"/>
      <c r="AGK7" s="50"/>
      <c r="AGL7" s="50"/>
      <c r="AGM7" s="50"/>
      <c r="AGN7" s="50"/>
      <c r="AGO7" s="50"/>
      <c r="AGP7" s="50"/>
      <c r="AGQ7" s="50"/>
      <c r="AGR7" s="50"/>
      <c r="AGS7" s="50"/>
      <c r="AGT7" s="50"/>
      <c r="AGU7" s="50"/>
      <c r="AGV7" s="50"/>
      <c r="AGW7" s="50"/>
      <c r="AGX7" s="50"/>
      <c r="AGY7" s="50"/>
      <c r="AGZ7" s="50"/>
      <c r="AHA7" s="50"/>
      <c r="AHB7" s="50"/>
      <c r="AHC7" s="50"/>
      <c r="AHD7" s="50"/>
      <c r="AHE7" s="50"/>
      <c r="AHF7" s="50"/>
      <c r="AHG7" s="50"/>
      <c r="AHH7" s="50"/>
      <c r="AHI7" s="50"/>
      <c r="AHJ7" s="50"/>
      <c r="AHK7" s="50"/>
      <c r="AHL7" s="50"/>
      <c r="AHM7" s="50"/>
      <c r="AHN7" s="50"/>
      <c r="AHO7" s="50"/>
      <c r="AHP7" s="50"/>
      <c r="AHQ7" s="50"/>
      <c r="AHR7" s="50"/>
      <c r="AHS7" s="50"/>
      <c r="AHT7" s="50"/>
      <c r="AHU7" s="50"/>
      <c r="AHV7" s="50"/>
      <c r="AHW7" s="50"/>
      <c r="AHX7" s="50"/>
      <c r="AHY7" s="50"/>
      <c r="AHZ7" s="50"/>
      <c r="AIA7" s="50"/>
      <c r="AIB7" s="50"/>
      <c r="AIC7" s="50"/>
      <c r="AID7" s="50"/>
      <c r="AIE7" s="50"/>
      <c r="AIF7" s="50"/>
      <c r="AIG7" s="50"/>
      <c r="AIH7" s="50"/>
      <c r="AII7" s="50"/>
    </row>
    <row r="8" spans="1:919" s="108" customFormat="1" ht="12.75" customHeight="1">
      <c r="A8" s="116"/>
      <c r="B8" s="116"/>
      <c r="C8" s="116"/>
      <c r="D8" s="116"/>
      <c r="E8" s="241" t="s">
        <v>1970</v>
      </c>
      <c r="F8" s="44"/>
      <c r="G8" s="44"/>
      <c r="H8" s="102"/>
      <c r="I8" s="106"/>
      <c r="J8" s="242"/>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c r="IP8" s="117"/>
      <c r="IQ8" s="117"/>
      <c r="IR8" s="117"/>
      <c r="IS8" s="117"/>
      <c r="IT8" s="117"/>
      <c r="IU8" s="117"/>
      <c r="IV8" s="117"/>
      <c r="IW8" s="117"/>
      <c r="IX8" s="117"/>
      <c r="IY8" s="117"/>
      <c r="IZ8" s="117"/>
      <c r="JA8" s="117"/>
      <c r="JB8" s="117"/>
      <c r="JC8" s="117"/>
      <c r="JD8" s="117"/>
      <c r="JE8" s="117"/>
      <c r="JF8" s="117"/>
      <c r="JG8" s="117"/>
      <c r="JH8" s="117"/>
      <c r="JI8" s="117"/>
      <c r="JJ8" s="117"/>
      <c r="JK8" s="117"/>
      <c r="JL8" s="117"/>
      <c r="JM8" s="117"/>
      <c r="JN8" s="117"/>
      <c r="JO8" s="117"/>
      <c r="JP8" s="117"/>
      <c r="JQ8" s="117"/>
      <c r="JR8" s="117"/>
      <c r="JS8" s="117"/>
      <c r="JT8" s="117"/>
      <c r="JU8" s="117"/>
      <c r="JV8" s="117"/>
      <c r="JW8" s="117"/>
      <c r="JX8" s="117"/>
      <c r="JY8" s="117"/>
      <c r="JZ8" s="117"/>
      <c r="KA8" s="117"/>
      <c r="KB8" s="117"/>
      <c r="KC8" s="117"/>
      <c r="KD8" s="117"/>
      <c r="KE8" s="117"/>
      <c r="KF8" s="117"/>
      <c r="KG8" s="117"/>
      <c r="KH8" s="117"/>
      <c r="KI8" s="117"/>
      <c r="KJ8" s="117"/>
      <c r="KK8" s="117"/>
      <c r="KL8" s="117"/>
      <c r="KM8" s="117"/>
      <c r="KN8" s="117"/>
      <c r="KO8" s="117"/>
      <c r="KP8" s="117"/>
      <c r="KQ8" s="117"/>
      <c r="KR8" s="117"/>
      <c r="KS8" s="117"/>
      <c r="KT8" s="117"/>
      <c r="KU8" s="117"/>
      <c r="KV8" s="117"/>
      <c r="KW8" s="117"/>
      <c r="KX8" s="117"/>
      <c r="KY8" s="117"/>
      <c r="KZ8" s="117"/>
      <c r="LA8" s="117"/>
      <c r="LB8" s="117"/>
      <c r="LC8" s="117"/>
      <c r="LD8" s="117"/>
      <c r="LE8" s="117"/>
      <c r="LF8" s="117"/>
      <c r="LG8" s="117"/>
      <c r="LH8" s="117"/>
      <c r="LI8" s="117"/>
      <c r="LJ8" s="117"/>
      <c r="LK8" s="117"/>
      <c r="LL8" s="117"/>
      <c r="LM8" s="117"/>
      <c r="LN8" s="117"/>
      <c r="LO8" s="117"/>
      <c r="LP8" s="117"/>
      <c r="LQ8" s="117"/>
      <c r="LR8" s="117"/>
      <c r="LS8" s="117"/>
      <c r="LT8" s="117"/>
      <c r="LU8" s="117"/>
      <c r="LV8" s="117"/>
      <c r="LW8" s="117"/>
      <c r="LX8" s="117"/>
      <c r="LY8" s="117"/>
      <c r="LZ8" s="117"/>
      <c r="MA8" s="117"/>
      <c r="MB8" s="117"/>
      <c r="MC8" s="117"/>
      <c r="MD8" s="117"/>
      <c r="ME8" s="117"/>
      <c r="MF8" s="117"/>
      <c r="MG8" s="117"/>
      <c r="MH8" s="117"/>
      <c r="MI8" s="117"/>
      <c r="MJ8" s="117"/>
      <c r="MK8" s="117"/>
      <c r="ML8" s="117"/>
      <c r="MM8" s="117"/>
      <c r="MN8" s="117"/>
      <c r="MO8" s="117"/>
      <c r="MP8" s="117"/>
      <c r="MQ8" s="117"/>
      <c r="MR8" s="117"/>
      <c r="MS8" s="117"/>
      <c r="MT8" s="117"/>
      <c r="MU8" s="117"/>
      <c r="MV8" s="117"/>
      <c r="MW8" s="117"/>
      <c r="MX8" s="117"/>
      <c r="MY8" s="117"/>
      <c r="MZ8" s="117"/>
      <c r="NA8" s="117"/>
      <c r="NB8" s="117"/>
      <c r="NC8" s="117"/>
      <c r="ND8" s="117"/>
      <c r="NE8" s="117"/>
      <c r="NF8" s="117"/>
      <c r="NG8" s="117"/>
      <c r="NH8" s="117"/>
      <c r="NI8" s="117"/>
      <c r="NJ8" s="117"/>
      <c r="NK8" s="117"/>
      <c r="NL8" s="117"/>
      <c r="NM8" s="117"/>
      <c r="NN8" s="117"/>
      <c r="NO8" s="117"/>
      <c r="NP8" s="117"/>
      <c r="NQ8" s="117"/>
      <c r="NR8" s="117"/>
      <c r="NS8" s="117"/>
      <c r="NT8" s="117"/>
      <c r="NU8" s="117"/>
      <c r="NV8" s="117"/>
      <c r="NW8" s="117"/>
      <c r="NX8" s="117"/>
      <c r="NY8" s="117"/>
      <c r="NZ8" s="117"/>
      <c r="OA8" s="117"/>
      <c r="OB8" s="117"/>
      <c r="OC8" s="117"/>
      <c r="OD8" s="117"/>
      <c r="OE8" s="117"/>
      <c r="OF8" s="117"/>
      <c r="OG8" s="117"/>
      <c r="OH8" s="117"/>
      <c r="OI8" s="117"/>
      <c r="OJ8" s="117"/>
      <c r="OK8" s="117"/>
      <c r="OL8" s="117"/>
      <c r="OM8" s="117"/>
      <c r="ON8" s="117"/>
      <c r="OO8" s="117"/>
      <c r="OP8" s="117"/>
      <c r="OQ8" s="117"/>
      <c r="OR8" s="117"/>
      <c r="OS8" s="117"/>
      <c r="OT8" s="117"/>
      <c r="OU8" s="117"/>
      <c r="OV8" s="117"/>
      <c r="OW8" s="117"/>
      <c r="OX8" s="117"/>
      <c r="OY8" s="117"/>
      <c r="OZ8" s="117"/>
      <c r="PA8" s="117"/>
      <c r="PB8" s="117"/>
      <c r="PC8" s="117"/>
      <c r="PD8" s="117"/>
      <c r="PE8" s="117"/>
      <c r="PF8" s="117"/>
      <c r="PG8" s="117"/>
      <c r="PH8" s="117"/>
      <c r="PI8" s="117"/>
      <c r="PJ8" s="117"/>
      <c r="PK8" s="117"/>
      <c r="PL8" s="117"/>
      <c r="PM8" s="117"/>
      <c r="PN8" s="117"/>
      <c r="PO8" s="117"/>
      <c r="PP8" s="117"/>
      <c r="PQ8" s="117"/>
      <c r="PR8" s="117"/>
      <c r="PS8" s="117"/>
      <c r="PT8" s="117"/>
      <c r="PU8" s="117"/>
      <c r="PV8" s="117"/>
      <c r="PW8" s="117"/>
      <c r="PX8" s="117"/>
      <c r="PY8" s="117"/>
      <c r="PZ8" s="117"/>
      <c r="QA8" s="117"/>
      <c r="QB8" s="117"/>
      <c r="QC8" s="117"/>
      <c r="QD8" s="117"/>
      <c r="QE8" s="117"/>
      <c r="QF8" s="117"/>
      <c r="QG8" s="117"/>
      <c r="QH8" s="117"/>
      <c r="QI8" s="117"/>
      <c r="QJ8" s="117"/>
      <c r="QK8" s="117"/>
      <c r="QL8" s="117"/>
      <c r="QM8" s="117"/>
      <c r="QN8" s="117"/>
      <c r="QO8" s="117"/>
      <c r="QP8" s="117"/>
      <c r="QQ8" s="117"/>
      <c r="QR8" s="117"/>
      <c r="QS8" s="117"/>
      <c r="QT8" s="117"/>
      <c r="QU8" s="117"/>
      <c r="QV8" s="117"/>
      <c r="QW8" s="117"/>
      <c r="QX8" s="117"/>
      <c r="QY8" s="117"/>
      <c r="QZ8" s="117"/>
      <c r="RA8" s="117"/>
      <c r="RB8" s="117"/>
      <c r="RC8" s="117"/>
      <c r="RD8" s="117"/>
      <c r="RE8" s="117"/>
      <c r="RF8" s="117"/>
      <c r="RG8" s="117"/>
      <c r="RH8" s="117"/>
      <c r="RI8" s="117"/>
      <c r="RJ8" s="117"/>
      <c r="RK8" s="117"/>
      <c r="RL8" s="117"/>
      <c r="RM8" s="117"/>
      <c r="RN8" s="117"/>
      <c r="RO8" s="117"/>
      <c r="RP8" s="117"/>
      <c r="RQ8" s="117"/>
      <c r="RR8" s="117"/>
      <c r="RS8" s="117"/>
      <c r="RT8" s="117"/>
      <c r="RU8" s="117"/>
      <c r="RV8" s="117"/>
      <c r="RW8" s="117"/>
      <c r="RX8" s="117"/>
      <c r="RY8" s="117"/>
      <c r="RZ8" s="117"/>
      <c r="SA8" s="117"/>
      <c r="SB8" s="117"/>
      <c r="SC8" s="117"/>
      <c r="SD8" s="117"/>
      <c r="SE8" s="117"/>
      <c r="SF8" s="117"/>
      <c r="SG8" s="117"/>
      <c r="SH8" s="117"/>
      <c r="SI8" s="117"/>
      <c r="SJ8" s="117"/>
      <c r="SK8" s="117"/>
      <c r="SL8" s="117"/>
      <c r="SM8" s="117"/>
      <c r="SN8" s="117"/>
      <c r="SO8" s="117"/>
      <c r="SP8" s="117"/>
      <c r="SQ8" s="117"/>
      <c r="SR8" s="117"/>
      <c r="SS8" s="117"/>
      <c r="ST8" s="117"/>
      <c r="SU8" s="117"/>
      <c r="SV8" s="117"/>
      <c r="SW8" s="117"/>
      <c r="SX8" s="117"/>
      <c r="SY8" s="117"/>
      <c r="SZ8" s="117"/>
      <c r="TA8" s="117"/>
      <c r="TB8" s="117"/>
      <c r="TC8" s="117"/>
      <c r="TD8" s="117"/>
      <c r="TE8" s="117"/>
      <c r="TF8" s="117"/>
      <c r="TG8" s="117"/>
      <c r="TH8" s="117"/>
      <c r="TI8" s="117"/>
      <c r="TJ8" s="117"/>
      <c r="TK8" s="117"/>
      <c r="TL8" s="117"/>
      <c r="TM8" s="117"/>
      <c r="TN8" s="117"/>
      <c r="TO8" s="117"/>
      <c r="TP8" s="117"/>
      <c r="TQ8" s="117"/>
      <c r="TR8" s="117"/>
      <c r="TS8" s="117"/>
      <c r="TT8" s="117"/>
      <c r="TU8" s="117"/>
      <c r="TV8" s="117"/>
      <c r="TW8" s="117"/>
      <c r="TX8" s="117"/>
      <c r="TY8" s="117"/>
      <c r="TZ8" s="117"/>
      <c r="UA8" s="117"/>
      <c r="UB8" s="117"/>
      <c r="UC8" s="117"/>
      <c r="UD8" s="117"/>
      <c r="UE8" s="117"/>
      <c r="UF8" s="117"/>
      <c r="UG8" s="117"/>
      <c r="UH8" s="117"/>
      <c r="UI8" s="117"/>
      <c r="UJ8" s="117"/>
      <c r="UK8" s="117"/>
      <c r="UL8" s="117"/>
      <c r="UM8" s="117"/>
      <c r="UN8" s="117"/>
      <c r="UO8" s="117"/>
      <c r="UP8" s="117"/>
      <c r="UQ8" s="117"/>
      <c r="UR8" s="117"/>
      <c r="US8" s="117"/>
      <c r="UT8" s="117"/>
      <c r="UU8" s="117"/>
      <c r="UV8" s="117"/>
      <c r="UW8" s="117"/>
      <c r="UX8" s="117"/>
      <c r="UY8" s="117"/>
      <c r="UZ8" s="117"/>
      <c r="VA8" s="117"/>
      <c r="VB8" s="117"/>
      <c r="VC8" s="117"/>
      <c r="VD8" s="117"/>
      <c r="VE8" s="117"/>
      <c r="VF8" s="117"/>
      <c r="VG8" s="117"/>
      <c r="VH8" s="117"/>
      <c r="VI8" s="117"/>
      <c r="VJ8" s="117"/>
      <c r="VK8" s="117"/>
      <c r="VL8" s="117"/>
      <c r="VM8" s="117"/>
      <c r="VN8" s="117"/>
      <c r="VO8" s="117"/>
      <c r="VP8" s="117"/>
      <c r="VQ8" s="117"/>
      <c r="VR8" s="117"/>
      <c r="VS8" s="117"/>
      <c r="VT8" s="117"/>
      <c r="VU8" s="117"/>
      <c r="VV8" s="117"/>
      <c r="VW8" s="117"/>
      <c r="VX8" s="117"/>
      <c r="VY8" s="117"/>
      <c r="VZ8" s="117"/>
      <c r="WA8" s="117"/>
      <c r="WB8" s="117"/>
      <c r="WC8" s="117"/>
      <c r="WD8" s="117"/>
      <c r="WE8" s="117"/>
      <c r="WF8" s="117"/>
      <c r="WG8" s="117"/>
      <c r="WH8" s="117"/>
      <c r="WI8" s="117"/>
      <c r="WJ8" s="117"/>
      <c r="WK8" s="117"/>
      <c r="WL8" s="117"/>
      <c r="WM8" s="117"/>
      <c r="WN8" s="117"/>
      <c r="WO8" s="117"/>
      <c r="WP8" s="117"/>
      <c r="WQ8" s="117"/>
      <c r="WR8" s="117"/>
      <c r="WS8" s="117"/>
      <c r="WT8" s="117"/>
      <c r="WU8" s="117"/>
      <c r="WV8" s="117"/>
      <c r="WW8" s="117"/>
      <c r="WX8" s="117"/>
      <c r="WY8" s="117"/>
      <c r="WZ8" s="117"/>
      <c r="XA8" s="117"/>
      <c r="XB8" s="117"/>
      <c r="XC8" s="117"/>
      <c r="XD8" s="117"/>
      <c r="XE8" s="117"/>
      <c r="XF8" s="117"/>
      <c r="XG8" s="117"/>
      <c r="XH8" s="117"/>
      <c r="XI8" s="117"/>
      <c r="XJ8" s="117"/>
      <c r="XK8" s="117"/>
      <c r="XL8" s="117"/>
      <c r="XM8" s="117"/>
      <c r="XN8" s="117"/>
      <c r="XO8" s="117"/>
      <c r="XP8" s="117"/>
      <c r="XQ8" s="117"/>
      <c r="XR8" s="117"/>
      <c r="XS8" s="117"/>
      <c r="XT8" s="117"/>
      <c r="XU8" s="117"/>
      <c r="XV8" s="117"/>
      <c r="XW8" s="117"/>
      <c r="XX8" s="117"/>
      <c r="XY8" s="117"/>
      <c r="XZ8" s="117"/>
      <c r="YA8" s="117"/>
      <c r="YB8" s="117"/>
      <c r="YC8" s="117"/>
      <c r="YD8" s="117"/>
      <c r="YE8" s="117"/>
      <c r="YF8" s="117"/>
      <c r="YG8" s="117"/>
      <c r="YH8" s="117"/>
      <c r="YI8" s="117"/>
      <c r="YJ8" s="117"/>
      <c r="YK8" s="117"/>
      <c r="YL8" s="117"/>
      <c r="YM8" s="117"/>
      <c r="YN8" s="117"/>
      <c r="YO8" s="117"/>
      <c r="YP8" s="117"/>
      <c r="YQ8" s="117"/>
      <c r="YR8" s="117"/>
      <c r="YS8" s="117"/>
      <c r="YT8" s="117"/>
      <c r="YU8" s="117"/>
      <c r="YV8" s="117"/>
      <c r="YW8" s="117"/>
      <c r="YX8" s="117"/>
      <c r="YY8" s="117"/>
      <c r="YZ8" s="117"/>
      <c r="ZA8" s="117"/>
      <c r="ZB8" s="117"/>
      <c r="ZC8" s="117"/>
      <c r="ZD8" s="117"/>
      <c r="ZE8" s="117"/>
      <c r="ZF8" s="117"/>
      <c r="ZG8" s="117"/>
      <c r="ZH8" s="117"/>
      <c r="ZI8" s="117"/>
      <c r="ZJ8" s="117"/>
      <c r="ZK8" s="117"/>
      <c r="ZL8" s="117"/>
      <c r="ZM8" s="117"/>
      <c r="ZN8" s="117"/>
      <c r="ZO8" s="117"/>
      <c r="ZP8" s="117"/>
      <c r="ZQ8" s="117"/>
      <c r="ZR8" s="117"/>
      <c r="ZS8" s="117"/>
      <c r="ZT8" s="117"/>
      <c r="ZU8" s="117"/>
      <c r="ZV8" s="117"/>
      <c r="ZW8" s="117"/>
      <c r="ZX8" s="117"/>
      <c r="ZY8" s="117"/>
      <c r="ZZ8" s="117"/>
      <c r="AAA8" s="117"/>
      <c r="AAB8" s="117"/>
      <c r="AAC8" s="117"/>
      <c r="AAD8" s="117"/>
      <c r="AAE8" s="117"/>
      <c r="AAF8" s="117"/>
      <c r="AAG8" s="117"/>
      <c r="AAH8" s="117"/>
      <c r="AAI8" s="117"/>
      <c r="AAJ8" s="117"/>
      <c r="AAK8" s="117"/>
      <c r="AAL8" s="117"/>
      <c r="AAM8" s="117"/>
      <c r="AAN8" s="117"/>
      <c r="AAO8" s="117"/>
      <c r="AAP8" s="117"/>
      <c r="AAQ8" s="117"/>
      <c r="AAR8" s="117"/>
      <c r="AAS8" s="117"/>
      <c r="AAT8" s="117"/>
      <c r="AAU8" s="117"/>
      <c r="AAV8" s="117"/>
      <c r="AAW8" s="117"/>
      <c r="AAX8" s="117"/>
      <c r="AAY8" s="117"/>
      <c r="AAZ8" s="117"/>
      <c r="ABA8" s="117"/>
      <c r="ABB8" s="117"/>
      <c r="ABC8" s="117"/>
      <c r="ABD8" s="117"/>
      <c r="ABE8" s="117"/>
      <c r="ABF8" s="117"/>
      <c r="ABG8" s="117"/>
      <c r="ABH8" s="117"/>
      <c r="ABI8" s="117"/>
      <c r="ABJ8" s="117"/>
      <c r="ABK8" s="117"/>
      <c r="ABL8" s="117"/>
      <c r="ABM8" s="117"/>
      <c r="ABN8" s="117"/>
      <c r="ABO8" s="117"/>
      <c r="ABP8" s="117"/>
      <c r="ABQ8" s="117"/>
      <c r="ABR8" s="117"/>
      <c r="ABS8" s="117"/>
      <c r="ABT8" s="117"/>
      <c r="ABU8" s="117"/>
      <c r="ABV8" s="117"/>
      <c r="ABW8" s="117"/>
      <c r="ABX8" s="117"/>
      <c r="ABY8" s="117"/>
      <c r="ABZ8" s="117"/>
      <c r="ACA8" s="117"/>
      <c r="ACB8" s="117"/>
      <c r="ACC8" s="117"/>
      <c r="ACD8" s="117"/>
      <c r="ACE8" s="117"/>
      <c r="ACF8" s="117"/>
      <c r="ACG8" s="117"/>
      <c r="ACH8" s="117"/>
      <c r="ACI8" s="117"/>
      <c r="ACJ8" s="117"/>
      <c r="ACK8" s="117"/>
      <c r="ACL8" s="117"/>
      <c r="ACM8" s="117"/>
      <c r="ACN8" s="117"/>
      <c r="ACO8" s="117"/>
      <c r="ACP8" s="117"/>
      <c r="ACQ8" s="117"/>
      <c r="ACR8" s="117"/>
      <c r="ACS8" s="117"/>
      <c r="ACT8" s="117"/>
      <c r="ACU8" s="117"/>
      <c r="ACV8" s="117"/>
      <c r="ACW8" s="117"/>
      <c r="ACX8" s="117"/>
      <c r="ACY8" s="117"/>
      <c r="ACZ8" s="117"/>
      <c r="ADA8" s="117"/>
      <c r="ADB8" s="117"/>
      <c r="ADC8" s="117"/>
      <c r="ADD8" s="117"/>
      <c r="ADE8" s="117"/>
      <c r="ADF8" s="117"/>
      <c r="ADG8" s="117"/>
      <c r="ADH8" s="117"/>
      <c r="ADI8" s="117"/>
      <c r="ADJ8" s="117"/>
      <c r="ADK8" s="117"/>
      <c r="ADL8" s="117"/>
      <c r="ADM8" s="117"/>
      <c r="ADN8" s="117"/>
      <c r="ADO8" s="117"/>
      <c r="ADP8" s="117"/>
      <c r="ADQ8" s="117"/>
      <c r="ADR8" s="117"/>
      <c r="ADS8" s="117"/>
      <c r="ADT8" s="117"/>
      <c r="ADU8" s="117"/>
      <c r="ADV8" s="117"/>
      <c r="ADW8" s="117"/>
      <c r="ADX8" s="117"/>
      <c r="ADY8" s="117"/>
      <c r="ADZ8" s="117"/>
      <c r="AEA8" s="117"/>
      <c r="AEB8" s="117"/>
      <c r="AEC8" s="117"/>
      <c r="AED8" s="117"/>
      <c r="AEE8" s="117"/>
      <c r="AEF8" s="117"/>
      <c r="AEG8" s="117"/>
      <c r="AEH8" s="117"/>
      <c r="AEI8" s="117"/>
      <c r="AEJ8" s="117"/>
      <c r="AEK8" s="117"/>
      <c r="AEL8" s="117"/>
      <c r="AEM8" s="117"/>
      <c r="AEN8" s="117"/>
      <c r="AEO8" s="117"/>
      <c r="AEP8" s="117"/>
      <c r="AEQ8" s="117"/>
      <c r="AER8" s="117"/>
      <c r="AES8" s="117"/>
      <c r="AET8" s="117"/>
      <c r="AEU8" s="117"/>
      <c r="AEV8" s="117"/>
      <c r="AEW8" s="117"/>
      <c r="AEX8" s="117"/>
      <c r="AEY8" s="117"/>
      <c r="AEZ8" s="117"/>
      <c r="AFA8" s="117"/>
      <c r="AFB8" s="117"/>
      <c r="AFC8" s="117"/>
      <c r="AFD8" s="117"/>
      <c r="AFE8" s="117"/>
      <c r="AFF8" s="117"/>
      <c r="AFG8" s="117"/>
      <c r="AFH8" s="117"/>
      <c r="AFI8" s="117"/>
      <c r="AFJ8" s="117"/>
      <c r="AFK8" s="117"/>
      <c r="AFL8" s="117"/>
      <c r="AFM8" s="117"/>
      <c r="AFN8" s="117"/>
      <c r="AFO8" s="117"/>
      <c r="AFP8" s="117"/>
      <c r="AFQ8" s="117"/>
      <c r="AFR8" s="117"/>
      <c r="AFS8" s="117"/>
      <c r="AFT8" s="117"/>
      <c r="AFU8" s="117"/>
      <c r="AFV8" s="117"/>
      <c r="AFW8" s="117"/>
      <c r="AFX8" s="117"/>
      <c r="AFY8" s="117"/>
      <c r="AFZ8" s="117"/>
      <c r="AGA8" s="117"/>
      <c r="AGB8" s="117"/>
      <c r="AGC8" s="117"/>
      <c r="AGD8" s="117"/>
      <c r="AGE8" s="117"/>
      <c r="AGF8" s="117"/>
      <c r="AGG8" s="117"/>
      <c r="AGH8" s="117"/>
      <c r="AGI8" s="117"/>
      <c r="AGJ8" s="117"/>
      <c r="AGK8" s="117"/>
      <c r="AGL8" s="117"/>
      <c r="AGM8" s="117"/>
      <c r="AGN8" s="117"/>
      <c r="AGO8" s="117"/>
      <c r="AGP8" s="117"/>
      <c r="AGQ8" s="117"/>
      <c r="AGR8" s="117"/>
      <c r="AGS8" s="117"/>
      <c r="AGT8" s="117"/>
      <c r="AGU8" s="117"/>
      <c r="AGV8" s="117"/>
      <c r="AGW8" s="117"/>
      <c r="AGX8" s="117"/>
      <c r="AGY8" s="117"/>
      <c r="AGZ8" s="117"/>
      <c r="AHA8" s="117"/>
      <c r="AHB8" s="117"/>
      <c r="AHC8" s="117"/>
      <c r="AHD8" s="117"/>
      <c r="AHE8" s="117"/>
      <c r="AHF8" s="117"/>
      <c r="AHG8" s="117"/>
      <c r="AHH8" s="117"/>
      <c r="AHI8" s="117"/>
      <c r="AHJ8" s="117"/>
      <c r="AHK8" s="117"/>
      <c r="AHL8" s="117"/>
      <c r="AHM8" s="117"/>
      <c r="AHN8" s="117"/>
      <c r="AHO8" s="117"/>
      <c r="AHP8" s="117"/>
      <c r="AHQ8" s="117"/>
      <c r="AHR8" s="117"/>
      <c r="AHS8" s="117"/>
      <c r="AHT8" s="117"/>
      <c r="AHU8" s="117"/>
      <c r="AHV8" s="117"/>
      <c r="AHW8" s="117"/>
      <c r="AHX8" s="117"/>
      <c r="AHY8" s="117"/>
      <c r="AHZ8" s="117"/>
      <c r="AIA8" s="117"/>
      <c r="AIB8" s="117"/>
      <c r="AIC8" s="117"/>
      <c r="AID8" s="117"/>
      <c r="AIE8" s="117"/>
      <c r="AIF8" s="117"/>
      <c r="AIG8" s="117"/>
      <c r="AIH8" s="117"/>
      <c r="AII8" s="117"/>
    </row>
    <row r="9" spans="1:919" s="109" customFormat="1">
      <c r="A9" s="118"/>
      <c r="B9" s="118"/>
      <c r="C9" s="118"/>
      <c r="D9" s="118"/>
      <c r="E9" s="362" t="str">
        <f>BS!E9</f>
        <v>MBS:1-2758</v>
      </c>
      <c r="F9" s="362"/>
      <c r="G9" s="102"/>
      <c r="H9" s="102"/>
      <c r="I9" s="106"/>
      <c r="J9" s="44"/>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c r="IW9" s="102"/>
      <c r="IX9" s="102"/>
      <c r="IY9" s="102"/>
      <c r="IZ9" s="102"/>
      <c r="JA9" s="102"/>
      <c r="JB9" s="102"/>
      <c r="JC9" s="102"/>
      <c r="JD9" s="102"/>
      <c r="JE9" s="102"/>
      <c r="JF9" s="102"/>
      <c r="JG9" s="102"/>
      <c r="JH9" s="102"/>
      <c r="JI9" s="102"/>
      <c r="JJ9" s="102"/>
      <c r="JK9" s="102"/>
      <c r="JL9" s="102"/>
      <c r="JM9" s="102"/>
      <c r="JN9" s="102"/>
      <c r="JO9" s="102"/>
      <c r="JP9" s="102"/>
      <c r="JQ9" s="102"/>
      <c r="JR9" s="102"/>
      <c r="JS9" s="102"/>
      <c r="JT9" s="102"/>
      <c r="JU9" s="102"/>
      <c r="JV9" s="102"/>
      <c r="JW9" s="102"/>
      <c r="JX9" s="102"/>
      <c r="JY9" s="102"/>
      <c r="JZ9" s="102"/>
      <c r="KA9" s="102"/>
      <c r="KB9" s="102"/>
      <c r="KC9" s="102"/>
      <c r="KD9" s="102"/>
      <c r="KE9" s="102"/>
      <c r="KF9" s="102"/>
      <c r="KG9" s="102"/>
      <c r="KH9" s="102"/>
      <c r="KI9" s="102"/>
      <c r="KJ9" s="102"/>
      <c r="KK9" s="102"/>
      <c r="KL9" s="102"/>
      <c r="KM9" s="102"/>
      <c r="KN9" s="102"/>
      <c r="KO9" s="102"/>
      <c r="KP9" s="102"/>
      <c r="KQ9" s="102"/>
      <c r="KR9" s="102"/>
      <c r="KS9" s="102"/>
      <c r="KT9" s="102"/>
      <c r="KU9" s="102"/>
      <c r="KV9" s="102"/>
      <c r="KW9" s="102"/>
      <c r="KX9" s="102"/>
      <c r="KY9" s="102"/>
      <c r="KZ9" s="102"/>
      <c r="LA9" s="102"/>
      <c r="LB9" s="102"/>
      <c r="LC9" s="102"/>
      <c r="LD9" s="102"/>
      <c r="LE9" s="102"/>
      <c r="LF9" s="102"/>
      <c r="LG9" s="102"/>
      <c r="LH9" s="102"/>
      <c r="LI9" s="102"/>
      <c r="LJ9" s="102"/>
      <c r="LK9" s="102"/>
      <c r="LL9" s="102"/>
      <c r="LM9" s="102"/>
      <c r="LN9" s="102"/>
      <c r="LO9" s="102"/>
      <c r="LP9" s="102"/>
      <c r="LQ9" s="102"/>
      <c r="LR9" s="102"/>
      <c r="LS9" s="102"/>
      <c r="LT9" s="102"/>
      <c r="LU9" s="102"/>
      <c r="LV9" s="102"/>
      <c r="LW9" s="102"/>
      <c r="LX9" s="102"/>
      <c r="LY9" s="102"/>
      <c r="LZ9" s="102"/>
      <c r="MA9" s="102"/>
      <c r="MB9" s="102"/>
      <c r="MC9" s="102"/>
      <c r="MD9" s="102"/>
      <c r="ME9" s="102"/>
      <c r="MF9" s="102"/>
      <c r="MG9" s="102"/>
      <c r="MH9" s="102"/>
      <c r="MI9" s="102"/>
      <c r="MJ9" s="102"/>
      <c r="MK9" s="102"/>
      <c r="ML9" s="102"/>
      <c r="MM9" s="102"/>
      <c r="MN9" s="102"/>
      <c r="MO9" s="102"/>
      <c r="MP9" s="102"/>
      <c r="MQ9" s="102"/>
      <c r="MR9" s="102"/>
      <c r="MS9" s="102"/>
      <c r="MT9" s="102"/>
      <c r="MU9" s="102"/>
      <c r="MV9" s="102"/>
      <c r="MW9" s="102"/>
      <c r="MX9" s="102"/>
      <c r="MY9" s="102"/>
      <c r="MZ9" s="102"/>
      <c r="NA9" s="102"/>
      <c r="NB9" s="102"/>
      <c r="NC9" s="102"/>
      <c r="ND9" s="102"/>
      <c r="NE9" s="102"/>
      <c r="NF9" s="102"/>
      <c r="NG9" s="102"/>
      <c r="NH9" s="102"/>
      <c r="NI9" s="102"/>
      <c r="NJ9" s="102"/>
      <c r="NK9" s="102"/>
      <c r="NL9" s="102"/>
      <c r="NM9" s="102"/>
      <c r="NN9" s="102"/>
      <c r="NO9" s="102"/>
      <c r="NP9" s="102"/>
      <c r="NQ9" s="102"/>
      <c r="NR9" s="102"/>
      <c r="NS9" s="102"/>
      <c r="NT9" s="102"/>
      <c r="NU9" s="102"/>
      <c r="NV9" s="102"/>
      <c r="NW9" s="102"/>
      <c r="NX9" s="102"/>
      <c r="NY9" s="102"/>
      <c r="NZ9" s="102"/>
      <c r="OA9" s="102"/>
      <c r="OB9" s="102"/>
      <c r="OC9" s="102"/>
      <c r="OD9" s="102"/>
      <c r="OE9" s="102"/>
      <c r="OF9" s="102"/>
      <c r="OG9" s="102"/>
      <c r="OH9" s="102"/>
      <c r="OI9" s="102"/>
      <c r="OJ9" s="102"/>
      <c r="OK9" s="102"/>
      <c r="OL9" s="102"/>
      <c r="OM9" s="102"/>
      <c r="ON9" s="102"/>
      <c r="OO9" s="102"/>
      <c r="OP9" s="102"/>
      <c r="OQ9" s="102"/>
      <c r="OR9" s="102"/>
      <c r="OS9" s="102"/>
      <c r="OT9" s="102"/>
      <c r="OU9" s="102"/>
      <c r="OV9" s="102"/>
      <c r="OW9" s="102"/>
      <c r="OX9" s="102"/>
      <c r="OY9" s="102"/>
      <c r="OZ9" s="102"/>
      <c r="PA9" s="102"/>
      <c r="PB9" s="102"/>
      <c r="PC9" s="102"/>
      <c r="PD9" s="102"/>
      <c r="PE9" s="102"/>
      <c r="PF9" s="102"/>
      <c r="PG9" s="102"/>
      <c r="PH9" s="102"/>
      <c r="PI9" s="102"/>
      <c r="PJ9" s="102"/>
      <c r="PK9" s="102"/>
      <c r="PL9" s="102"/>
      <c r="PM9" s="102"/>
      <c r="PN9" s="102"/>
      <c r="PO9" s="102"/>
      <c r="PP9" s="102"/>
      <c r="PQ9" s="102"/>
      <c r="PR9" s="102"/>
      <c r="PS9" s="102"/>
      <c r="PT9" s="102"/>
      <c r="PU9" s="102"/>
      <c r="PV9" s="102"/>
      <c r="PW9" s="102"/>
      <c r="PX9" s="102"/>
      <c r="PY9" s="102"/>
      <c r="PZ9" s="102"/>
      <c r="QA9" s="102"/>
      <c r="QB9" s="102"/>
      <c r="QC9" s="102"/>
      <c r="QD9" s="102"/>
      <c r="QE9" s="102"/>
      <c r="QF9" s="102"/>
      <c r="QG9" s="102"/>
      <c r="QH9" s="102"/>
      <c r="QI9" s="102"/>
      <c r="QJ9" s="102"/>
      <c r="QK9" s="102"/>
      <c r="QL9" s="102"/>
      <c r="QM9" s="102"/>
      <c r="QN9" s="102"/>
      <c r="QO9" s="102"/>
      <c r="QP9" s="102"/>
      <c r="QQ9" s="102"/>
      <c r="QR9" s="102"/>
      <c r="QS9" s="102"/>
      <c r="QT9" s="102"/>
      <c r="QU9" s="102"/>
      <c r="QV9" s="102"/>
      <c r="QW9" s="102"/>
      <c r="QX9" s="102"/>
      <c r="QY9" s="102"/>
      <c r="QZ9" s="102"/>
      <c r="RA9" s="102"/>
      <c r="RB9" s="102"/>
      <c r="RC9" s="102"/>
      <c r="RD9" s="102"/>
      <c r="RE9" s="102"/>
      <c r="RF9" s="102"/>
      <c r="RG9" s="102"/>
      <c r="RH9" s="102"/>
      <c r="RI9" s="102"/>
      <c r="RJ9" s="102"/>
      <c r="RK9" s="102"/>
      <c r="RL9" s="102"/>
      <c r="RM9" s="102"/>
      <c r="RN9" s="102"/>
      <c r="RO9" s="102"/>
      <c r="RP9" s="102"/>
      <c r="RQ9" s="102"/>
      <c r="RR9" s="102"/>
      <c r="RS9" s="102"/>
      <c r="RT9" s="102"/>
      <c r="RU9" s="102"/>
      <c r="RV9" s="102"/>
      <c r="RW9" s="102"/>
      <c r="RX9" s="102"/>
      <c r="RY9" s="102"/>
      <c r="RZ9" s="102"/>
      <c r="SA9" s="102"/>
      <c r="SB9" s="102"/>
      <c r="SC9" s="102"/>
      <c r="SD9" s="102"/>
      <c r="SE9" s="102"/>
      <c r="SF9" s="102"/>
      <c r="SG9" s="102"/>
      <c r="SH9" s="102"/>
      <c r="SI9" s="102"/>
      <c r="SJ9" s="102"/>
      <c r="SK9" s="102"/>
      <c r="SL9" s="102"/>
      <c r="SM9" s="102"/>
      <c r="SN9" s="102"/>
      <c r="SO9" s="102"/>
      <c r="SP9" s="102"/>
      <c r="SQ9" s="102"/>
      <c r="SR9" s="102"/>
      <c r="SS9" s="102"/>
      <c r="ST9" s="102"/>
      <c r="SU9" s="102"/>
      <c r="SV9" s="102"/>
      <c r="SW9" s="102"/>
      <c r="SX9" s="102"/>
      <c r="SY9" s="102"/>
      <c r="SZ9" s="102"/>
      <c r="TA9" s="102"/>
      <c r="TB9" s="102"/>
      <c r="TC9" s="102"/>
      <c r="TD9" s="102"/>
      <c r="TE9" s="102"/>
      <c r="TF9" s="102"/>
      <c r="TG9" s="102"/>
      <c r="TH9" s="102"/>
      <c r="TI9" s="102"/>
      <c r="TJ9" s="102"/>
      <c r="TK9" s="102"/>
      <c r="TL9" s="102"/>
      <c r="TM9" s="102"/>
      <c r="TN9" s="102"/>
      <c r="TO9" s="102"/>
      <c r="TP9" s="102"/>
      <c r="TQ9" s="102"/>
      <c r="TR9" s="102"/>
      <c r="TS9" s="102"/>
      <c r="TT9" s="102"/>
      <c r="TU9" s="102"/>
      <c r="TV9" s="102"/>
      <c r="TW9" s="102"/>
      <c r="TX9" s="102"/>
      <c r="TY9" s="102"/>
      <c r="TZ9" s="102"/>
      <c r="UA9" s="102"/>
      <c r="UB9" s="102"/>
      <c r="UC9" s="102"/>
      <c r="UD9" s="102"/>
      <c r="UE9" s="102"/>
      <c r="UF9" s="102"/>
      <c r="UG9" s="102"/>
      <c r="UH9" s="102"/>
      <c r="UI9" s="102"/>
      <c r="UJ9" s="102"/>
      <c r="UK9" s="102"/>
      <c r="UL9" s="102"/>
      <c r="UM9" s="102"/>
      <c r="UN9" s="102"/>
      <c r="UO9" s="102"/>
      <c r="UP9" s="102"/>
      <c r="UQ9" s="102"/>
      <c r="UR9" s="102"/>
      <c r="US9" s="102"/>
      <c r="UT9" s="102"/>
      <c r="UU9" s="102"/>
      <c r="UV9" s="102"/>
      <c r="UW9" s="102"/>
      <c r="UX9" s="102"/>
      <c r="UY9" s="102"/>
      <c r="UZ9" s="102"/>
      <c r="VA9" s="102"/>
      <c r="VB9" s="102"/>
      <c r="VC9" s="102"/>
      <c r="VD9" s="102"/>
      <c r="VE9" s="102"/>
      <c r="VF9" s="102"/>
      <c r="VG9" s="102"/>
      <c r="VH9" s="102"/>
      <c r="VI9" s="102"/>
      <c r="VJ9" s="102"/>
      <c r="VK9" s="102"/>
      <c r="VL9" s="102"/>
      <c r="VM9" s="102"/>
      <c r="VN9" s="102"/>
      <c r="VO9" s="102"/>
      <c r="VP9" s="102"/>
      <c r="VQ9" s="102"/>
      <c r="VR9" s="102"/>
      <c r="VS9" s="102"/>
      <c r="VT9" s="102"/>
      <c r="VU9" s="102"/>
      <c r="VV9" s="102"/>
      <c r="VW9" s="102"/>
      <c r="VX9" s="102"/>
      <c r="VY9" s="102"/>
      <c r="VZ9" s="102"/>
      <c r="WA9" s="102"/>
      <c r="WB9" s="102"/>
      <c r="WC9" s="102"/>
      <c r="WD9" s="102"/>
      <c r="WE9" s="102"/>
      <c r="WF9" s="102"/>
      <c r="WG9" s="102"/>
      <c r="WH9" s="102"/>
      <c r="WI9" s="102"/>
      <c r="WJ9" s="102"/>
      <c r="WK9" s="102"/>
      <c r="WL9" s="102"/>
      <c r="WM9" s="102"/>
      <c r="WN9" s="102"/>
      <c r="WO9" s="102"/>
      <c r="WP9" s="102"/>
      <c r="WQ9" s="102"/>
      <c r="WR9" s="102"/>
      <c r="WS9" s="102"/>
      <c r="WT9" s="102"/>
      <c r="WU9" s="102"/>
      <c r="WV9" s="102"/>
      <c r="WW9" s="102"/>
      <c r="WX9" s="102"/>
      <c r="WY9" s="102"/>
      <c r="WZ9" s="102"/>
      <c r="XA9" s="102"/>
      <c r="XB9" s="102"/>
      <c r="XC9" s="102"/>
      <c r="XD9" s="102"/>
      <c r="XE9" s="102"/>
      <c r="XF9" s="102"/>
      <c r="XG9" s="102"/>
      <c r="XH9" s="102"/>
      <c r="XI9" s="102"/>
      <c r="XJ9" s="102"/>
      <c r="XK9" s="102"/>
      <c r="XL9" s="102"/>
      <c r="XM9" s="102"/>
      <c r="XN9" s="102"/>
      <c r="XO9" s="102"/>
      <c r="XP9" s="102"/>
      <c r="XQ9" s="102"/>
      <c r="XR9" s="102"/>
      <c r="XS9" s="102"/>
      <c r="XT9" s="102"/>
      <c r="XU9" s="102"/>
      <c r="XV9" s="102"/>
      <c r="XW9" s="102"/>
      <c r="XX9" s="102"/>
      <c r="XY9" s="102"/>
      <c r="XZ9" s="102"/>
      <c r="YA9" s="102"/>
      <c r="YB9" s="102"/>
      <c r="YC9" s="102"/>
      <c r="YD9" s="102"/>
      <c r="YE9" s="102"/>
      <c r="YF9" s="102"/>
      <c r="YG9" s="102"/>
      <c r="YH9" s="102"/>
      <c r="YI9" s="102"/>
      <c r="YJ9" s="102"/>
      <c r="YK9" s="102"/>
      <c r="YL9" s="102"/>
      <c r="YM9" s="102"/>
      <c r="YN9" s="102"/>
      <c r="YO9" s="102"/>
      <c r="YP9" s="102"/>
      <c r="YQ9" s="102"/>
      <c r="YR9" s="102"/>
      <c r="YS9" s="102"/>
      <c r="YT9" s="102"/>
      <c r="YU9" s="102"/>
      <c r="YV9" s="102"/>
      <c r="YW9" s="102"/>
      <c r="YX9" s="102"/>
      <c r="YY9" s="102"/>
      <c r="YZ9" s="102"/>
      <c r="ZA9" s="102"/>
      <c r="ZB9" s="102"/>
      <c r="ZC9" s="102"/>
      <c r="ZD9" s="102"/>
      <c r="ZE9" s="102"/>
      <c r="ZF9" s="102"/>
      <c r="ZG9" s="102"/>
      <c r="ZH9" s="102"/>
      <c r="ZI9" s="102"/>
      <c r="ZJ9" s="102"/>
      <c r="ZK9" s="102"/>
      <c r="ZL9" s="102"/>
      <c r="ZM9" s="102"/>
      <c r="ZN9" s="102"/>
      <c r="ZO9" s="102"/>
      <c r="ZP9" s="102"/>
      <c r="ZQ9" s="102"/>
      <c r="ZR9" s="102"/>
      <c r="ZS9" s="102"/>
      <c r="ZT9" s="102"/>
      <c r="ZU9" s="102"/>
      <c r="ZV9" s="102"/>
      <c r="ZW9" s="102"/>
      <c r="ZX9" s="102"/>
      <c r="ZY9" s="102"/>
      <c r="ZZ9" s="102"/>
      <c r="AAA9" s="102"/>
      <c r="AAB9" s="102"/>
      <c r="AAC9" s="102"/>
      <c r="AAD9" s="102"/>
      <c r="AAE9" s="102"/>
      <c r="AAF9" s="102"/>
      <c r="AAG9" s="102"/>
      <c r="AAH9" s="102"/>
      <c r="AAI9" s="102"/>
      <c r="AAJ9" s="102"/>
      <c r="AAK9" s="102"/>
      <c r="AAL9" s="102"/>
      <c r="AAM9" s="102"/>
      <c r="AAN9" s="102"/>
      <c r="AAO9" s="102"/>
      <c r="AAP9" s="102"/>
      <c r="AAQ9" s="102"/>
      <c r="AAR9" s="102"/>
      <c r="AAS9" s="102"/>
      <c r="AAT9" s="102"/>
      <c r="AAU9" s="102"/>
      <c r="AAV9" s="102"/>
      <c r="AAW9" s="102"/>
      <c r="AAX9" s="102"/>
      <c r="AAY9" s="102"/>
      <c r="AAZ9" s="102"/>
      <c r="ABA9" s="102"/>
      <c r="ABB9" s="102"/>
      <c r="ABC9" s="102"/>
      <c r="ABD9" s="102"/>
      <c r="ABE9" s="102"/>
      <c r="ABF9" s="102"/>
      <c r="ABG9" s="102"/>
      <c r="ABH9" s="102"/>
      <c r="ABI9" s="102"/>
      <c r="ABJ9" s="102"/>
      <c r="ABK9" s="102"/>
      <c r="ABL9" s="102"/>
      <c r="ABM9" s="102"/>
      <c r="ABN9" s="102"/>
      <c r="ABO9" s="102"/>
      <c r="ABP9" s="102"/>
      <c r="ABQ9" s="102"/>
      <c r="ABR9" s="102"/>
      <c r="ABS9" s="102"/>
      <c r="ABT9" s="102"/>
      <c r="ABU9" s="102"/>
      <c r="ABV9" s="102"/>
      <c r="ABW9" s="102"/>
      <c r="ABX9" s="102"/>
      <c r="ABY9" s="102"/>
      <c r="ABZ9" s="102"/>
      <c r="ACA9" s="102"/>
      <c r="ACB9" s="102"/>
      <c r="ACC9" s="102"/>
      <c r="ACD9" s="102"/>
      <c r="ACE9" s="102"/>
      <c r="ACF9" s="102"/>
      <c r="ACG9" s="102"/>
      <c r="ACH9" s="102"/>
      <c r="ACI9" s="102"/>
      <c r="ACJ9" s="102"/>
      <c r="ACK9" s="102"/>
      <c r="ACL9" s="102"/>
      <c r="ACM9" s="102"/>
      <c r="ACN9" s="102"/>
      <c r="ACO9" s="102"/>
      <c r="ACP9" s="102"/>
      <c r="ACQ9" s="102"/>
      <c r="ACR9" s="102"/>
      <c r="ACS9" s="102"/>
      <c r="ACT9" s="102"/>
      <c r="ACU9" s="102"/>
      <c r="ACV9" s="102"/>
      <c r="ACW9" s="102"/>
      <c r="ACX9" s="102"/>
      <c r="ACY9" s="102"/>
      <c r="ACZ9" s="102"/>
      <c r="ADA9" s="102"/>
      <c r="ADB9" s="102"/>
      <c r="ADC9" s="102"/>
      <c r="ADD9" s="102"/>
      <c r="ADE9" s="102"/>
      <c r="ADF9" s="102"/>
      <c r="ADG9" s="102"/>
      <c r="ADH9" s="102"/>
      <c r="ADI9" s="102"/>
      <c r="ADJ9" s="102"/>
      <c r="ADK9" s="102"/>
      <c r="ADL9" s="102"/>
      <c r="ADM9" s="102"/>
      <c r="ADN9" s="102"/>
      <c r="ADO9" s="102"/>
      <c r="ADP9" s="102"/>
      <c r="ADQ9" s="102"/>
      <c r="ADR9" s="102"/>
      <c r="ADS9" s="102"/>
      <c r="ADT9" s="102"/>
      <c r="ADU9" s="102"/>
      <c r="ADV9" s="102"/>
      <c r="ADW9" s="102"/>
      <c r="ADX9" s="102"/>
      <c r="ADY9" s="102"/>
      <c r="ADZ9" s="102"/>
      <c r="AEA9" s="102"/>
      <c r="AEB9" s="102"/>
      <c r="AEC9" s="102"/>
      <c r="AED9" s="102"/>
      <c r="AEE9" s="102"/>
      <c r="AEF9" s="102"/>
      <c r="AEG9" s="102"/>
      <c r="AEH9" s="102"/>
      <c r="AEI9" s="102"/>
      <c r="AEJ9" s="102"/>
      <c r="AEK9" s="102"/>
      <c r="AEL9" s="102"/>
      <c r="AEM9" s="102"/>
      <c r="AEN9" s="102"/>
      <c r="AEO9" s="102"/>
      <c r="AEP9" s="102"/>
      <c r="AEQ9" s="102"/>
      <c r="AER9" s="102"/>
      <c r="AES9" s="102"/>
      <c r="AET9" s="102"/>
      <c r="AEU9" s="102"/>
      <c r="AEV9" s="102"/>
      <c r="AEW9" s="102"/>
      <c r="AEX9" s="102"/>
      <c r="AEY9" s="102"/>
      <c r="AEZ9" s="102"/>
      <c r="AFA9" s="102"/>
      <c r="AFB9" s="102"/>
      <c r="AFC9" s="102"/>
      <c r="AFD9" s="102"/>
      <c r="AFE9" s="102"/>
      <c r="AFF9" s="102"/>
      <c r="AFG9" s="102"/>
      <c r="AFH9" s="102"/>
      <c r="AFI9" s="102"/>
      <c r="AFJ9" s="102"/>
      <c r="AFK9" s="102"/>
      <c r="AFL9" s="102"/>
      <c r="AFM9" s="102"/>
      <c r="AFN9" s="102"/>
      <c r="AFO9" s="102"/>
      <c r="AFP9" s="102"/>
      <c r="AFQ9" s="102"/>
      <c r="AFR9" s="102"/>
      <c r="AFS9" s="102"/>
      <c r="AFT9" s="102"/>
      <c r="AFU9" s="102"/>
      <c r="AFV9" s="102"/>
      <c r="AFW9" s="102"/>
      <c r="AFX9" s="102"/>
      <c r="AFY9" s="102"/>
      <c r="AFZ9" s="102"/>
      <c r="AGA9" s="102"/>
      <c r="AGB9" s="102"/>
      <c r="AGC9" s="102"/>
      <c r="AGD9" s="102"/>
      <c r="AGE9" s="102"/>
      <c r="AGF9" s="102"/>
      <c r="AGG9" s="102"/>
      <c r="AGH9" s="102"/>
      <c r="AGI9" s="102"/>
      <c r="AGJ9" s="102"/>
      <c r="AGK9" s="102"/>
      <c r="AGL9" s="102"/>
      <c r="AGM9" s="102"/>
      <c r="AGN9" s="102"/>
      <c r="AGO9" s="102"/>
      <c r="AGP9" s="102"/>
      <c r="AGQ9" s="102"/>
      <c r="AGR9" s="102"/>
      <c r="AGS9" s="102"/>
      <c r="AGT9" s="102"/>
      <c r="AGU9" s="102"/>
      <c r="AGV9" s="102"/>
      <c r="AGW9" s="102"/>
      <c r="AGX9" s="102"/>
      <c r="AGY9" s="102"/>
      <c r="AGZ9" s="102"/>
      <c r="AHA9" s="102"/>
      <c r="AHB9" s="102"/>
      <c r="AHC9" s="102"/>
      <c r="AHD9" s="102"/>
      <c r="AHE9" s="102"/>
      <c r="AHF9" s="102"/>
      <c r="AHG9" s="102"/>
      <c r="AHH9" s="102"/>
      <c r="AHI9" s="102"/>
      <c r="AHJ9" s="102"/>
      <c r="AHK9" s="102"/>
      <c r="AHL9" s="102"/>
      <c r="AHM9" s="102"/>
      <c r="AHN9" s="102"/>
      <c r="AHO9" s="102"/>
      <c r="AHP9" s="102"/>
      <c r="AHQ9" s="102"/>
      <c r="AHR9" s="102"/>
      <c r="AHS9" s="102"/>
      <c r="AHT9" s="102"/>
      <c r="AHU9" s="102"/>
      <c r="AHV9" s="102"/>
      <c r="AHW9" s="102"/>
      <c r="AHX9" s="102"/>
      <c r="AHY9" s="102"/>
      <c r="AHZ9" s="102"/>
      <c r="AIA9" s="102"/>
      <c r="AIB9" s="102"/>
      <c r="AIC9" s="102"/>
      <c r="AID9" s="102"/>
      <c r="AIE9" s="102"/>
      <c r="AIF9" s="102"/>
      <c r="AIG9" s="102"/>
      <c r="AIH9" s="102"/>
      <c r="AII9" s="102"/>
    </row>
    <row r="10" spans="1:919" s="36" customFormat="1">
      <c r="A10" s="39"/>
      <c r="B10" s="39"/>
      <c r="C10" s="39"/>
      <c r="D10" s="39"/>
      <c r="E10" s="241" t="s">
        <v>2546</v>
      </c>
      <c r="F10" s="110"/>
      <c r="G10" s="102"/>
      <c r="H10" s="102"/>
      <c r="I10" s="106"/>
      <c r="J10" s="107"/>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41"/>
      <c r="JR10" s="41"/>
      <c r="JS10" s="41"/>
      <c r="JT10" s="41"/>
      <c r="JU10" s="41"/>
      <c r="JV10" s="41"/>
      <c r="JW10" s="41"/>
      <c r="JX10" s="41"/>
      <c r="JY10" s="41"/>
      <c r="JZ10" s="41"/>
      <c r="KA10" s="41"/>
      <c r="KB10" s="41"/>
      <c r="KC10" s="41"/>
      <c r="KD10" s="41"/>
      <c r="KE10" s="41"/>
      <c r="KF10" s="41"/>
      <c r="KG10" s="41"/>
      <c r="KH10" s="41"/>
      <c r="KI10" s="41"/>
      <c r="KJ10" s="41"/>
      <c r="KK10" s="41"/>
      <c r="KL10" s="41"/>
      <c r="KM10" s="41"/>
      <c r="KN10" s="41"/>
      <c r="KO10" s="41"/>
      <c r="KP10" s="41"/>
      <c r="KQ10" s="41"/>
      <c r="KR10" s="41"/>
      <c r="KS10" s="41"/>
      <c r="KT10" s="41"/>
      <c r="KU10" s="41"/>
      <c r="KV10" s="41"/>
      <c r="KW10" s="41"/>
      <c r="KX10" s="41"/>
      <c r="KY10" s="41"/>
      <c r="KZ10" s="41"/>
      <c r="LA10" s="41"/>
      <c r="LB10" s="41"/>
      <c r="LC10" s="41"/>
      <c r="LD10" s="41"/>
      <c r="LE10" s="41"/>
      <c r="LF10" s="41"/>
      <c r="LG10" s="41"/>
      <c r="LH10" s="41"/>
      <c r="LI10" s="41"/>
      <c r="LJ10" s="41"/>
      <c r="LK10" s="41"/>
      <c r="LL10" s="41"/>
      <c r="LM10" s="41"/>
      <c r="LN10" s="41"/>
      <c r="LO10" s="41"/>
      <c r="LP10" s="41"/>
      <c r="LQ10" s="41"/>
      <c r="LR10" s="41"/>
      <c r="LS10" s="41"/>
      <c r="LT10" s="41"/>
      <c r="LU10" s="41"/>
      <c r="LV10" s="41"/>
      <c r="LW10" s="41"/>
      <c r="LX10" s="41"/>
      <c r="LY10" s="41"/>
      <c r="LZ10" s="41"/>
      <c r="MA10" s="41"/>
      <c r="MB10" s="41"/>
      <c r="MC10" s="41"/>
      <c r="MD10" s="41"/>
      <c r="ME10" s="41"/>
      <c r="MF10" s="41"/>
      <c r="MG10" s="41"/>
      <c r="MH10" s="41"/>
      <c r="MI10" s="41"/>
      <c r="MJ10" s="41"/>
      <c r="MK10" s="41"/>
      <c r="ML10" s="41"/>
      <c r="MM10" s="41"/>
      <c r="MN10" s="41"/>
      <c r="MO10" s="41"/>
      <c r="MP10" s="41"/>
      <c r="MQ10" s="41"/>
      <c r="MR10" s="41"/>
      <c r="MS10" s="41"/>
      <c r="MT10" s="41"/>
      <c r="MU10" s="41"/>
      <c r="MV10" s="41"/>
      <c r="MW10" s="41"/>
      <c r="MX10" s="41"/>
      <c r="MY10" s="41"/>
      <c r="MZ10" s="41"/>
      <c r="NA10" s="41"/>
      <c r="NB10" s="41"/>
      <c r="NC10" s="41"/>
      <c r="ND10" s="41"/>
      <c r="NE10" s="41"/>
      <c r="NF10" s="41"/>
      <c r="NG10" s="41"/>
      <c r="NH10" s="41"/>
      <c r="NI10" s="41"/>
      <c r="NJ10" s="41"/>
      <c r="NK10" s="41"/>
      <c r="NL10" s="41"/>
      <c r="NM10" s="41"/>
      <c r="NN10" s="41"/>
      <c r="NO10" s="41"/>
      <c r="NP10" s="41"/>
      <c r="NQ10" s="41"/>
      <c r="NR10" s="41"/>
      <c r="NS10" s="41"/>
      <c r="NT10" s="41"/>
      <c r="NU10" s="41"/>
      <c r="NV10" s="41"/>
      <c r="NW10" s="41"/>
      <c r="NX10" s="41"/>
      <c r="NY10" s="41"/>
      <c r="NZ10" s="41"/>
      <c r="OA10" s="41"/>
      <c r="OB10" s="41"/>
      <c r="OC10" s="41"/>
      <c r="OD10" s="41"/>
      <c r="OE10" s="41"/>
      <c r="OF10" s="41"/>
      <c r="OG10" s="41"/>
      <c r="OH10" s="41"/>
      <c r="OI10" s="41"/>
      <c r="OJ10" s="41"/>
      <c r="OK10" s="41"/>
      <c r="OL10" s="41"/>
      <c r="OM10" s="41"/>
      <c r="ON10" s="41"/>
      <c r="OO10" s="41"/>
      <c r="OP10" s="41"/>
      <c r="OQ10" s="41"/>
      <c r="OR10" s="41"/>
      <c r="OS10" s="41"/>
      <c r="OT10" s="41"/>
      <c r="OU10" s="41"/>
      <c r="OV10" s="41"/>
      <c r="OW10" s="41"/>
      <c r="OX10" s="41"/>
      <c r="OY10" s="41"/>
      <c r="OZ10" s="41"/>
      <c r="PA10" s="41"/>
      <c r="PB10" s="41"/>
      <c r="PC10" s="41"/>
      <c r="PD10" s="41"/>
      <c r="PE10" s="41"/>
      <c r="PF10" s="41"/>
      <c r="PG10" s="41"/>
      <c r="PH10" s="41"/>
      <c r="PI10" s="41"/>
      <c r="PJ10" s="41"/>
      <c r="PK10" s="41"/>
      <c r="PL10" s="41"/>
      <c r="PM10" s="41"/>
      <c r="PN10" s="41"/>
      <c r="PO10" s="41"/>
      <c r="PP10" s="41"/>
      <c r="PQ10" s="41"/>
      <c r="PR10" s="41"/>
      <c r="PS10" s="41"/>
      <c r="PT10" s="41"/>
      <c r="PU10" s="41"/>
      <c r="PV10" s="41"/>
      <c r="PW10" s="41"/>
      <c r="PX10" s="41"/>
      <c r="PY10" s="41"/>
      <c r="PZ10" s="41"/>
      <c r="QA10" s="41"/>
      <c r="QB10" s="41"/>
      <c r="QC10" s="41"/>
      <c r="QD10" s="41"/>
      <c r="QE10" s="41"/>
      <c r="QF10" s="41"/>
      <c r="QG10" s="41"/>
      <c r="QH10" s="41"/>
      <c r="QI10" s="41"/>
      <c r="QJ10" s="41"/>
      <c r="QK10" s="41"/>
      <c r="QL10" s="41"/>
      <c r="QM10" s="41"/>
      <c r="QN10" s="41"/>
      <c r="QO10" s="41"/>
      <c r="QP10" s="41"/>
      <c r="QQ10" s="41"/>
      <c r="QR10" s="41"/>
      <c r="QS10" s="41"/>
      <c r="QT10" s="41"/>
      <c r="QU10" s="41"/>
      <c r="QV10" s="41"/>
      <c r="QW10" s="41"/>
      <c r="QX10" s="41"/>
      <c r="QY10" s="41"/>
      <c r="QZ10" s="41"/>
      <c r="RA10" s="41"/>
      <c r="RB10" s="41"/>
      <c r="RC10" s="41"/>
      <c r="RD10" s="41"/>
      <c r="RE10" s="41"/>
      <c r="RF10" s="41"/>
      <c r="RG10" s="41"/>
      <c r="RH10" s="41"/>
      <c r="RI10" s="41"/>
      <c r="RJ10" s="41"/>
      <c r="RK10" s="41"/>
      <c r="RL10" s="41"/>
      <c r="RM10" s="41"/>
      <c r="RN10" s="41"/>
      <c r="RO10" s="41"/>
      <c r="RP10" s="41"/>
      <c r="RQ10" s="41"/>
      <c r="RR10" s="41"/>
      <c r="RS10" s="41"/>
      <c r="RT10" s="41"/>
      <c r="RU10" s="41"/>
      <c r="RV10" s="41"/>
      <c r="RW10" s="41"/>
      <c r="RX10" s="41"/>
      <c r="RY10" s="41"/>
      <c r="RZ10" s="41"/>
      <c r="SA10" s="41"/>
      <c r="SB10" s="41"/>
      <c r="SC10" s="41"/>
      <c r="SD10" s="41"/>
      <c r="SE10" s="41"/>
      <c r="SF10" s="41"/>
      <c r="SG10" s="41"/>
      <c r="SH10" s="41"/>
      <c r="SI10" s="41"/>
      <c r="SJ10" s="41"/>
      <c r="SK10" s="41"/>
      <c r="SL10" s="41"/>
      <c r="SM10" s="41"/>
      <c r="SN10" s="41"/>
      <c r="SO10" s="41"/>
      <c r="SP10" s="41"/>
      <c r="SQ10" s="41"/>
      <c r="SR10" s="41"/>
      <c r="SS10" s="41"/>
      <c r="ST10" s="41"/>
      <c r="SU10" s="41"/>
      <c r="SV10" s="41"/>
      <c r="SW10" s="41"/>
      <c r="SX10" s="41"/>
      <c r="SY10" s="41"/>
      <c r="SZ10" s="41"/>
      <c r="TA10" s="41"/>
      <c r="TB10" s="41"/>
      <c r="TC10" s="41"/>
      <c r="TD10" s="41"/>
      <c r="TE10" s="41"/>
      <c r="TF10" s="41"/>
      <c r="TG10" s="41"/>
      <c r="TH10" s="41"/>
      <c r="TI10" s="41"/>
      <c r="TJ10" s="41"/>
      <c r="TK10" s="41"/>
      <c r="TL10" s="41"/>
      <c r="TM10" s="41"/>
      <c r="TN10" s="41"/>
      <c r="TO10" s="41"/>
      <c r="TP10" s="41"/>
      <c r="TQ10" s="41"/>
      <c r="TR10" s="41"/>
      <c r="TS10" s="41"/>
      <c r="TT10" s="41"/>
      <c r="TU10" s="41"/>
      <c r="TV10" s="41"/>
      <c r="TW10" s="41"/>
      <c r="TX10" s="41"/>
      <c r="TY10" s="41"/>
      <c r="TZ10" s="41"/>
      <c r="UA10" s="41"/>
      <c r="UB10" s="41"/>
      <c r="UC10" s="41"/>
      <c r="UD10" s="41"/>
      <c r="UE10" s="41"/>
      <c r="UF10" s="41"/>
      <c r="UG10" s="41"/>
      <c r="UH10" s="41"/>
      <c r="UI10" s="41"/>
      <c r="UJ10" s="41"/>
      <c r="UK10" s="41"/>
      <c r="UL10" s="41"/>
      <c r="UM10" s="41"/>
      <c r="UN10" s="41"/>
      <c r="UO10" s="41"/>
      <c r="UP10" s="41"/>
      <c r="UQ10" s="41"/>
      <c r="UR10" s="41"/>
      <c r="US10" s="41"/>
      <c r="UT10" s="41"/>
      <c r="UU10" s="41"/>
      <c r="UV10" s="41"/>
      <c r="UW10" s="41"/>
      <c r="UX10" s="41"/>
      <c r="UY10" s="41"/>
      <c r="UZ10" s="41"/>
      <c r="VA10" s="41"/>
      <c r="VB10" s="41"/>
      <c r="VC10" s="41"/>
      <c r="VD10" s="41"/>
      <c r="VE10" s="41"/>
      <c r="VF10" s="41"/>
      <c r="VG10" s="41"/>
      <c r="VH10" s="41"/>
      <c r="VI10" s="41"/>
      <c r="VJ10" s="41"/>
      <c r="VK10" s="41"/>
      <c r="VL10" s="41"/>
      <c r="VM10" s="41"/>
      <c r="VN10" s="41"/>
      <c r="VO10" s="41"/>
      <c r="VP10" s="41"/>
      <c r="VQ10" s="41"/>
      <c r="VR10" s="41"/>
      <c r="VS10" s="41"/>
      <c r="VT10" s="41"/>
      <c r="VU10" s="41"/>
      <c r="VV10" s="41"/>
      <c r="VW10" s="41"/>
      <c r="VX10" s="41"/>
      <c r="VY10" s="41"/>
      <c r="VZ10" s="41"/>
      <c r="WA10" s="41"/>
      <c r="WB10" s="41"/>
      <c r="WC10" s="41"/>
      <c r="WD10" s="41"/>
      <c r="WE10" s="41"/>
      <c r="WF10" s="41"/>
      <c r="WG10" s="41"/>
      <c r="WH10" s="41"/>
      <c r="WI10" s="41"/>
      <c r="WJ10" s="41"/>
      <c r="WK10" s="41"/>
      <c r="WL10" s="41"/>
      <c r="WM10" s="41"/>
      <c r="WN10" s="41"/>
      <c r="WO10" s="41"/>
      <c r="WP10" s="41"/>
      <c r="WQ10" s="41"/>
      <c r="WR10" s="41"/>
      <c r="WS10" s="41"/>
      <c r="WT10" s="41"/>
      <c r="WU10" s="41"/>
      <c r="WV10" s="41"/>
      <c r="WW10" s="41"/>
      <c r="WX10" s="41"/>
      <c r="WY10" s="41"/>
      <c r="WZ10" s="41"/>
      <c r="XA10" s="41"/>
      <c r="XB10" s="41"/>
      <c r="XC10" s="41"/>
      <c r="XD10" s="41"/>
      <c r="XE10" s="41"/>
      <c r="XF10" s="41"/>
      <c r="XG10" s="41"/>
      <c r="XH10" s="41"/>
      <c r="XI10" s="41"/>
      <c r="XJ10" s="41"/>
      <c r="XK10" s="41"/>
      <c r="XL10" s="41"/>
      <c r="XM10" s="41"/>
      <c r="XN10" s="41"/>
      <c r="XO10" s="41"/>
      <c r="XP10" s="41"/>
      <c r="XQ10" s="41"/>
      <c r="XR10" s="41"/>
      <c r="XS10" s="41"/>
      <c r="XT10" s="41"/>
      <c r="XU10" s="41"/>
      <c r="XV10" s="41"/>
      <c r="XW10" s="41"/>
      <c r="XX10" s="41"/>
      <c r="XY10" s="41"/>
      <c r="XZ10" s="41"/>
      <c r="YA10" s="41"/>
      <c r="YB10" s="41"/>
      <c r="YC10" s="41"/>
      <c r="YD10" s="41"/>
      <c r="YE10" s="41"/>
      <c r="YF10" s="41"/>
      <c r="YG10" s="41"/>
      <c r="YH10" s="41"/>
      <c r="YI10" s="41"/>
      <c r="YJ10" s="41"/>
      <c r="YK10" s="41"/>
      <c r="YL10" s="41"/>
      <c r="YM10" s="41"/>
      <c r="YN10" s="41"/>
      <c r="YO10" s="41"/>
      <c r="YP10" s="41"/>
      <c r="YQ10" s="41"/>
      <c r="YR10" s="41"/>
      <c r="YS10" s="41"/>
      <c r="YT10" s="41"/>
      <c r="YU10" s="41"/>
      <c r="YV10" s="41"/>
      <c r="YW10" s="41"/>
      <c r="YX10" s="41"/>
      <c r="YY10" s="41"/>
      <c r="YZ10" s="41"/>
      <c r="ZA10" s="41"/>
      <c r="ZB10" s="41"/>
      <c r="ZC10" s="41"/>
      <c r="ZD10" s="41"/>
      <c r="ZE10" s="41"/>
      <c r="ZF10" s="41"/>
      <c r="ZG10" s="41"/>
      <c r="ZH10" s="41"/>
      <c r="ZI10" s="41"/>
      <c r="ZJ10" s="41"/>
      <c r="ZK10" s="41"/>
      <c r="ZL10" s="41"/>
      <c r="ZM10" s="41"/>
      <c r="ZN10" s="41"/>
      <c r="ZO10" s="41"/>
      <c r="ZP10" s="41"/>
      <c r="ZQ10" s="41"/>
      <c r="ZR10" s="41"/>
      <c r="ZS10" s="41"/>
      <c r="ZT10" s="41"/>
      <c r="ZU10" s="41"/>
      <c r="ZV10" s="41"/>
      <c r="ZW10" s="41"/>
      <c r="ZX10" s="41"/>
      <c r="ZY10" s="41"/>
      <c r="ZZ10" s="41"/>
      <c r="AAA10" s="41"/>
      <c r="AAB10" s="41"/>
      <c r="AAC10" s="41"/>
      <c r="AAD10" s="41"/>
      <c r="AAE10" s="41"/>
      <c r="AAF10" s="41"/>
      <c r="AAG10" s="41"/>
      <c r="AAH10" s="41"/>
      <c r="AAI10" s="41"/>
      <c r="AAJ10" s="41"/>
      <c r="AAK10" s="41"/>
      <c r="AAL10" s="41"/>
      <c r="AAM10" s="41"/>
      <c r="AAN10" s="41"/>
      <c r="AAO10" s="41"/>
      <c r="AAP10" s="41"/>
      <c r="AAQ10" s="41"/>
      <c r="AAR10" s="41"/>
      <c r="AAS10" s="41"/>
      <c r="AAT10" s="41"/>
      <c r="AAU10" s="41"/>
      <c r="AAV10" s="41"/>
      <c r="AAW10" s="41"/>
      <c r="AAX10" s="41"/>
      <c r="AAY10" s="41"/>
      <c r="AAZ10" s="41"/>
      <c r="ABA10" s="41"/>
      <c r="ABB10" s="41"/>
      <c r="ABC10" s="41"/>
      <c r="ABD10" s="41"/>
      <c r="ABE10" s="41"/>
      <c r="ABF10" s="41"/>
      <c r="ABG10" s="41"/>
      <c r="ABH10" s="41"/>
      <c r="ABI10" s="41"/>
      <c r="ABJ10" s="41"/>
      <c r="ABK10" s="41"/>
      <c r="ABL10" s="41"/>
      <c r="ABM10" s="41"/>
      <c r="ABN10" s="41"/>
      <c r="ABO10" s="41"/>
      <c r="ABP10" s="41"/>
      <c r="ABQ10" s="41"/>
      <c r="ABR10" s="41"/>
      <c r="ABS10" s="41"/>
      <c r="ABT10" s="41"/>
      <c r="ABU10" s="41"/>
      <c r="ABV10" s="41"/>
      <c r="ABW10" s="41"/>
      <c r="ABX10" s="41"/>
      <c r="ABY10" s="41"/>
      <c r="ABZ10" s="41"/>
      <c r="ACA10" s="41"/>
      <c r="ACB10" s="41"/>
      <c r="ACC10" s="41"/>
      <c r="ACD10" s="41"/>
      <c r="ACE10" s="41"/>
      <c r="ACF10" s="41"/>
      <c r="ACG10" s="41"/>
      <c r="ACH10" s="41"/>
      <c r="ACI10" s="41"/>
      <c r="ACJ10" s="41"/>
      <c r="ACK10" s="41"/>
      <c r="ACL10" s="41"/>
      <c r="ACM10" s="41"/>
      <c r="ACN10" s="41"/>
      <c r="ACO10" s="41"/>
      <c r="ACP10" s="41"/>
      <c r="ACQ10" s="41"/>
      <c r="ACR10" s="41"/>
      <c r="ACS10" s="41"/>
      <c r="ACT10" s="41"/>
      <c r="ACU10" s="41"/>
      <c r="ACV10" s="41"/>
      <c r="ACW10" s="41"/>
      <c r="ACX10" s="41"/>
      <c r="ACY10" s="41"/>
      <c r="ACZ10" s="41"/>
      <c r="ADA10" s="41"/>
      <c r="ADB10" s="41"/>
      <c r="ADC10" s="41"/>
      <c r="ADD10" s="41"/>
      <c r="ADE10" s="41"/>
      <c r="ADF10" s="41"/>
      <c r="ADG10" s="41"/>
      <c r="ADH10" s="41"/>
      <c r="ADI10" s="41"/>
      <c r="ADJ10" s="41"/>
      <c r="ADK10" s="41"/>
      <c r="ADL10" s="41"/>
      <c r="ADM10" s="41"/>
      <c r="ADN10" s="41"/>
      <c r="ADO10" s="41"/>
      <c r="ADP10" s="41"/>
      <c r="ADQ10" s="41"/>
      <c r="ADR10" s="41"/>
      <c r="ADS10" s="41"/>
      <c r="ADT10" s="41"/>
      <c r="ADU10" s="41"/>
      <c r="ADV10" s="41"/>
      <c r="ADW10" s="41"/>
      <c r="ADX10" s="41"/>
      <c r="ADY10" s="41"/>
      <c r="ADZ10" s="41"/>
      <c r="AEA10" s="41"/>
      <c r="AEB10" s="41"/>
      <c r="AEC10" s="41"/>
      <c r="AED10" s="41"/>
      <c r="AEE10" s="41"/>
      <c r="AEF10" s="41"/>
      <c r="AEG10" s="41"/>
      <c r="AEH10" s="41"/>
      <c r="AEI10" s="41"/>
      <c r="AEJ10" s="41"/>
      <c r="AEK10" s="41"/>
      <c r="AEL10" s="41"/>
      <c r="AEM10" s="41"/>
      <c r="AEN10" s="41"/>
      <c r="AEO10" s="41"/>
      <c r="AEP10" s="41"/>
      <c r="AEQ10" s="41"/>
      <c r="AER10" s="41"/>
      <c r="AES10" s="41"/>
      <c r="AET10" s="41"/>
      <c r="AEU10" s="41"/>
      <c r="AEV10" s="41"/>
      <c r="AEW10" s="41"/>
      <c r="AEX10" s="41"/>
      <c r="AEY10" s="41"/>
      <c r="AEZ10" s="41"/>
      <c r="AFA10" s="41"/>
      <c r="AFB10" s="41"/>
      <c r="AFC10" s="41"/>
      <c r="AFD10" s="41"/>
      <c r="AFE10" s="41"/>
      <c r="AFF10" s="41"/>
      <c r="AFG10" s="41"/>
      <c r="AFH10" s="41"/>
      <c r="AFI10" s="41"/>
      <c r="AFJ10" s="41"/>
      <c r="AFK10" s="41"/>
      <c r="AFL10" s="41"/>
      <c r="AFM10" s="41"/>
      <c r="AFN10" s="41"/>
      <c r="AFO10" s="41"/>
      <c r="AFP10" s="41"/>
      <c r="AFQ10" s="41"/>
      <c r="AFR10" s="41"/>
      <c r="AFS10" s="41"/>
      <c r="AFT10" s="41"/>
      <c r="AFU10" s="41"/>
      <c r="AFV10" s="41"/>
      <c r="AFW10" s="41"/>
      <c r="AFX10" s="41"/>
      <c r="AFY10" s="41"/>
      <c r="AFZ10" s="41"/>
      <c r="AGA10" s="41"/>
      <c r="AGB10" s="41"/>
      <c r="AGC10" s="41"/>
      <c r="AGD10" s="41"/>
      <c r="AGE10" s="41"/>
      <c r="AGF10" s="41"/>
      <c r="AGG10" s="41"/>
      <c r="AGH10" s="41"/>
      <c r="AGI10" s="41"/>
      <c r="AGJ10" s="41"/>
      <c r="AGK10" s="41"/>
      <c r="AGL10" s="41"/>
      <c r="AGM10" s="41"/>
      <c r="AGN10" s="41"/>
      <c r="AGO10" s="41"/>
      <c r="AGP10" s="41"/>
      <c r="AGQ10" s="41"/>
      <c r="AGR10" s="41"/>
      <c r="AGS10" s="41"/>
      <c r="AGT10" s="41"/>
      <c r="AGU10" s="41"/>
      <c r="AGV10" s="41"/>
      <c r="AGW10" s="41"/>
      <c r="AGX10" s="41"/>
      <c r="AGY10" s="41"/>
      <c r="AGZ10" s="41"/>
      <c r="AHA10" s="41"/>
      <c r="AHB10" s="41"/>
      <c r="AHC10" s="41"/>
      <c r="AHD10" s="41"/>
      <c r="AHE10" s="41"/>
      <c r="AHF10" s="41"/>
      <c r="AHG10" s="41"/>
      <c r="AHH10" s="41"/>
      <c r="AHI10" s="41"/>
      <c r="AHJ10" s="41"/>
      <c r="AHK10" s="41"/>
      <c r="AHL10" s="41"/>
      <c r="AHM10" s="41"/>
      <c r="AHN10" s="41"/>
      <c r="AHO10" s="41"/>
      <c r="AHP10" s="41"/>
      <c r="AHQ10" s="41"/>
      <c r="AHR10" s="41"/>
      <c r="AHS10" s="41"/>
      <c r="AHT10" s="41"/>
      <c r="AHU10" s="41"/>
      <c r="AHV10" s="41"/>
      <c r="AHW10" s="41"/>
      <c r="AHX10" s="41"/>
      <c r="AHY10" s="41"/>
      <c r="AHZ10" s="41"/>
      <c r="AIA10" s="41"/>
      <c r="AIB10" s="41"/>
      <c r="AIC10" s="41"/>
      <c r="AID10" s="41"/>
      <c r="AIE10" s="41"/>
      <c r="AIF10" s="41"/>
      <c r="AIG10" s="41"/>
      <c r="AIH10" s="41"/>
      <c r="AII10" s="41"/>
    </row>
    <row r="11" spans="1:919" s="36" customFormat="1">
      <c r="A11" s="39"/>
      <c r="B11" s="39"/>
      <c r="C11" s="39"/>
      <c r="D11" s="39"/>
      <c r="E11" s="362"/>
      <c r="F11" s="362"/>
      <c r="G11" s="102"/>
      <c r="H11" s="102"/>
      <c r="I11" s="106"/>
      <c r="J11" s="107"/>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c r="KN11" s="41"/>
      <c r="KO11" s="41"/>
      <c r="KP11" s="41"/>
      <c r="KQ11" s="41"/>
      <c r="KR11" s="41"/>
      <c r="KS11" s="41"/>
      <c r="KT11" s="41"/>
      <c r="KU11" s="41"/>
      <c r="KV11" s="41"/>
      <c r="KW11" s="41"/>
      <c r="KX11" s="41"/>
      <c r="KY11" s="41"/>
      <c r="KZ11" s="41"/>
      <c r="LA11" s="41"/>
      <c r="LB11" s="41"/>
      <c r="LC11" s="41"/>
      <c r="LD11" s="41"/>
      <c r="LE11" s="41"/>
      <c r="LF11" s="41"/>
      <c r="LG11" s="41"/>
      <c r="LH11" s="41"/>
      <c r="LI11" s="41"/>
      <c r="LJ11" s="41"/>
      <c r="LK11" s="41"/>
      <c r="LL11" s="41"/>
      <c r="LM11" s="41"/>
      <c r="LN11" s="41"/>
      <c r="LO11" s="41"/>
      <c r="LP11" s="41"/>
      <c r="LQ11" s="41"/>
      <c r="LR11" s="41"/>
      <c r="LS11" s="41"/>
      <c r="LT11" s="41"/>
      <c r="LU11" s="41"/>
      <c r="LV11" s="41"/>
      <c r="LW11" s="41"/>
      <c r="LX11" s="41"/>
      <c r="LY11" s="41"/>
      <c r="LZ11" s="41"/>
      <c r="MA11" s="41"/>
      <c r="MB11" s="41"/>
      <c r="MC11" s="41"/>
      <c r="MD11" s="41"/>
      <c r="ME11" s="41"/>
      <c r="MF11" s="41"/>
      <c r="MG11" s="41"/>
      <c r="MH11" s="41"/>
      <c r="MI11" s="41"/>
      <c r="MJ11" s="41"/>
      <c r="MK11" s="41"/>
      <c r="ML11" s="41"/>
      <c r="MM11" s="41"/>
      <c r="MN11" s="41"/>
      <c r="MO11" s="41"/>
      <c r="MP11" s="41"/>
      <c r="MQ11" s="41"/>
      <c r="MR11" s="41"/>
      <c r="MS11" s="41"/>
      <c r="MT11" s="41"/>
      <c r="MU11" s="41"/>
      <c r="MV11" s="41"/>
      <c r="MW11" s="41"/>
      <c r="MX11" s="41"/>
      <c r="MY11" s="41"/>
      <c r="MZ11" s="41"/>
      <c r="NA11" s="41"/>
      <c r="NB11" s="41"/>
      <c r="NC11" s="41"/>
      <c r="ND11" s="41"/>
      <c r="NE11" s="41"/>
      <c r="NF11" s="41"/>
      <c r="NG11" s="41"/>
      <c r="NH11" s="41"/>
      <c r="NI11" s="41"/>
      <c r="NJ11" s="41"/>
      <c r="NK11" s="41"/>
      <c r="NL11" s="41"/>
      <c r="NM11" s="41"/>
      <c r="NN11" s="41"/>
      <c r="NO11" s="41"/>
      <c r="NP11" s="41"/>
      <c r="NQ11" s="41"/>
      <c r="NR11" s="41"/>
      <c r="NS11" s="41"/>
      <c r="NT11" s="41"/>
      <c r="NU11" s="41"/>
      <c r="NV11" s="41"/>
      <c r="NW11" s="41"/>
      <c r="NX11" s="41"/>
      <c r="NY11" s="41"/>
      <c r="NZ11" s="41"/>
      <c r="OA11" s="41"/>
      <c r="OB11" s="41"/>
      <c r="OC11" s="41"/>
      <c r="OD11" s="41"/>
      <c r="OE11" s="41"/>
      <c r="OF11" s="41"/>
      <c r="OG11" s="41"/>
      <c r="OH11" s="41"/>
      <c r="OI11" s="41"/>
      <c r="OJ11" s="41"/>
      <c r="OK11" s="41"/>
      <c r="OL11" s="41"/>
      <c r="OM11" s="41"/>
      <c r="ON11" s="41"/>
      <c r="OO11" s="41"/>
      <c r="OP11" s="41"/>
      <c r="OQ11" s="41"/>
      <c r="OR11" s="41"/>
      <c r="OS11" s="41"/>
      <c r="OT11" s="41"/>
      <c r="OU11" s="41"/>
      <c r="OV11" s="41"/>
      <c r="OW11" s="41"/>
      <c r="OX11" s="41"/>
      <c r="OY11" s="41"/>
      <c r="OZ11" s="41"/>
      <c r="PA11" s="41"/>
      <c r="PB11" s="41"/>
      <c r="PC11" s="41"/>
      <c r="PD11" s="41"/>
      <c r="PE11" s="41"/>
      <c r="PF11" s="41"/>
      <c r="PG11" s="41"/>
      <c r="PH11" s="41"/>
      <c r="PI11" s="41"/>
      <c r="PJ11" s="41"/>
      <c r="PK11" s="41"/>
      <c r="PL11" s="41"/>
      <c r="PM11" s="41"/>
      <c r="PN11" s="41"/>
      <c r="PO11" s="41"/>
      <c r="PP11" s="41"/>
      <c r="PQ11" s="41"/>
      <c r="PR11" s="41"/>
      <c r="PS11" s="41"/>
      <c r="PT11" s="41"/>
      <c r="PU11" s="41"/>
      <c r="PV11" s="41"/>
      <c r="PW11" s="41"/>
      <c r="PX11" s="41"/>
      <c r="PY11" s="41"/>
      <c r="PZ11" s="41"/>
      <c r="QA11" s="41"/>
      <c r="QB11" s="41"/>
      <c r="QC11" s="41"/>
      <c r="QD11" s="41"/>
      <c r="QE11" s="41"/>
      <c r="QF11" s="41"/>
      <c r="QG11" s="41"/>
      <c r="QH11" s="41"/>
      <c r="QI11" s="41"/>
      <c r="QJ11" s="41"/>
      <c r="QK11" s="41"/>
      <c r="QL11" s="41"/>
      <c r="QM11" s="41"/>
      <c r="QN11" s="41"/>
      <c r="QO11" s="41"/>
      <c r="QP11" s="41"/>
      <c r="QQ11" s="41"/>
      <c r="QR11" s="41"/>
      <c r="QS11" s="41"/>
      <c r="QT11" s="41"/>
      <c r="QU11" s="41"/>
      <c r="QV11" s="41"/>
      <c r="QW11" s="41"/>
      <c r="QX11" s="41"/>
      <c r="QY11" s="41"/>
      <c r="QZ11" s="41"/>
      <c r="RA11" s="41"/>
      <c r="RB11" s="41"/>
      <c r="RC11" s="41"/>
      <c r="RD11" s="41"/>
      <c r="RE11" s="41"/>
      <c r="RF11" s="41"/>
      <c r="RG11" s="41"/>
      <c r="RH11" s="41"/>
      <c r="RI11" s="41"/>
      <c r="RJ11" s="41"/>
      <c r="RK11" s="41"/>
      <c r="RL11" s="41"/>
      <c r="RM11" s="41"/>
      <c r="RN11" s="41"/>
      <c r="RO11" s="41"/>
      <c r="RP11" s="41"/>
      <c r="RQ11" s="41"/>
      <c r="RR11" s="41"/>
      <c r="RS11" s="41"/>
      <c r="RT11" s="41"/>
      <c r="RU11" s="41"/>
      <c r="RV11" s="41"/>
      <c r="RW11" s="41"/>
      <c r="RX11" s="41"/>
      <c r="RY11" s="41"/>
      <c r="RZ11" s="41"/>
      <c r="SA11" s="41"/>
      <c r="SB11" s="41"/>
      <c r="SC11" s="41"/>
      <c r="SD11" s="41"/>
      <c r="SE11" s="41"/>
      <c r="SF11" s="41"/>
      <c r="SG11" s="41"/>
      <c r="SH11" s="41"/>
      <c r="SI11" s="41"/>
      <c r="SJ11" s="41"/>
      <c r="SK11" s="41"/>
      <c r="SL11" s="41"/>
      <c r="SM11" s="41"/>
      <c r="SN11" s="41"/>
      <c r="SO11" s="41"/>
      <c r="SP11" s="41"/>
      <c r="SQ11" s="41"/>
      <c r="SR11" s="41"/>
      <c r="SS11" s="41"/>
      <c r="ST11" s="41"/>
      <c r="SU11" s="41"/>
      <c r="SV11" s="41"/>
      <c r="SW11" s="41"/>
      <c r="SX11" s="41"/>
      <c r="SY11" s="41"/>
      <c r="SZ11" s="41"/>
      <c r="TA11" s="41"/>
      <c r="TB11" s="41"/>
      <c r="TC11" s="41"/>
      <c r="TD11" s="41"/>
      <c r="TE11" s="41"/>
      <c r="TF11" s="41"/>
      <c r="TG11" s="41"/>
      <c r="TH11" s="41"/>
      <c r="TI11" s="41"/>
      <c r="TJ11" s="41"/>
      <c r="TK11" s="41"/>
      <c r="TL11" s="41"/>
      <c r="TM11" s="41"/>
      <c r="TN11" s="41"/>
      <c r="TO11" s="41"/>
      <c r="TP11" s="41"/>
      <c r="TQ11" s="41"/>
      <c r="TR11" s="41"/>
      <c r="TS11" s="41"/>
      <c r="TT11" s="41"/>
      <c r="TU11" s="41"/>
      <c r="TV11" s="41"/>
      <c r="TW11" s="41"/>
      <c r="TX11" s="41"/>
      <c r="TY11" s="41"/>
      <c r="TZ11" s="41"/>
      <c r="UA11" s="41"/>
      <c r="UB11" s="41"/>
      <c r="UC11" s="41"/>
      <c r="UD11" s="41"/>
      <c r="UE11" s="41"/>
      <c r="UF11" s="41"/>
      <c r="UG11" s="41"/>
      <c r="UH11" s="41"/>
      <c r="UI11" s="41"/>
      <c r="UJ11" s="41"/>
      <c r="UK11" s="41"/>
      <c r="UL11" s="41"/>
      <c r="UM11" s="41"/>
      <c r="UN11" s="41"/>
      <c r="UO11" s="41"/>
      <c r="UP11" s="41"/>
      <c r="UQ11" s="41"/>
      <c r="UR11" s="41"/>
      <c r="US11" s="41"/>
      <c r="UT11" s="41"/>
      <c r="UU11" s="41"/>
      <c r="UV11" s="41"/>
      <c r="UW11" s="41"/>
      <c r="UX11" s="41"/>
      <c r="UY11" s="41"/>
      <c r="UZ11" s="41"/>
      <c r="VA11" s="41"/>
      <c r="VB11" s="41"/>
      <c r="VC11" s="41"/>
      <c r="VD11" s="41"/>
      <c r="VE11" s="41"/>
      <c r="VF11" s="41"/>
      <c r="VG11" s="41"/>
      <c r="VH11" s="41"/>
      <c r="VI11" s="41"/>
      <c r="VJ11" s="41"/>
      <c r="VK11" s="41"/>
      <c r="VL11" s="41"/>
      <c r="VM11" s="41"/>
      <c r="VN11" s="41"/>
      <c r="VO11" s="41"/>
      <c r="VP11" s="41"/>
      <c r="VQ11" s="41"/>
      <c r="VR11" s="41"/>
      <c r="VS11" s="41"/>
      <c r="VT11" s="41"/>
      <c r="VU11" s="41"/>
      <c r="VV11" s="41"/>
      <c r="VW11" s="41"/>
      <c r="VX11" s="41"/>
      <c r="VY11" s="41"/>
      <c r="VZ11" s="41"/>
      <c r="WA11" s="41"/>
      <c r="WB11" s="41"/>
      <c r="WC11" s="41"/>
      <c r="WD11" s="41"/>
      <c r="WE11" s="41"/>
      <c r="WF11" s="41"/>
      <c r="WG11" s="41"/>
      <c r="WH11" s="41"/>
      <c r="WI11" s="41"/>
      <c r="WJ11" s="41"/>
      <c r="WK11" s="41"/>
      <c r="WL11" s="41"/>
      <c r="WM11" s="41"/>
      <c r="WN11" s="41"/>
      <c r="WO11" s="41"/>
      <c r="WP11" s="41"/>
      <c r="WQ11" s="41"/>
      <c r="WR11" s="41"/>
      <c r="WS11" s="41"/>
      <c r="WT11" s="41"/>
      <c r="WU11" s="41"/>
      <c r="WV11" s="41"/>
      <c r="WW11" s="41"/>
      <c r="WX11" s="41"/>
      <c r="WY11" s="41"/>
      <c r="WZ11" s="41"/>
      <c r="XA11" s="41"/>
      <c r="XB11" s="41"/>
      <c r="XC11" s="41"/>
      <c r="XD11" s="41"/>
      <c r="XE11" s="41"/>
      <c r="XF11" s="41"/>
      <c r="XG11" s="41"/>
      <c r="XH11" s="41"/>
      <c r="XI11" s="41"/>
      <c r="XJ11" s="41"/>
      <c r="XK11" s="41"/>
      <c r="XL11" s="41"/>
      <c r="XM11" s="41"/>
      <c r="XN11" s="41"/>
      <c r="XO11" s="41"/>
      <c r="XP11" s="41"/>
      <c r="XQ11" s="41"/>
      <c r="XR11" s="41"/>
      <c r="XS11" s="41"/>
      <c r="XT11" s="41"/>
      <c r="XU11" s="41"/>
      <c r="XV11" s="41"/>
      <c r="XW11" s="41"/>
      <c r="XX11" s="41"/>
      <c r="XY11" s="41"/>
      <c r="XZ11" s="41"/>
      <c r="YA11" s="41"/>
      <c r="YB11" s="41"/>
      <c r="YC11" s="41"/>
      <c r="YD11" s="41"/>
      <c r="YE11" s="41"/>
      <c r="YF11" s="41"/>
      <c r="YG11" s="41"/>
      <c r="YH11" s="41"/>
      <c r="YI11" s="41"/>
      <c r="YJ11" s="41"/>
      <c r="YK11" s="41"/>
      <c r="YL11" s="41"/>
      <c r="YM11" s="41"/>
      <c r="YN11" s="41"/>
      <c r="YO11" s="41"/>
      <c r="YP11" s="41"/>
      <c r="YQ11" s="41"/>
      <c r="YR11" s="41"/>
      <c r="YS11" s="41"/>
      <c r="YT11" s="41"/>
      <c r="YU11" s="41"/>
      <c r="YV11" s="41"/>
      <c r="YW11" s="41"/>
      <c r="YX11" s="41"/>
      <c r="YY11" s="41"/>
      <c r="YZ11" s="41"/>
      <c r="ZA11" s="41"/>
      <c r="ZB11" s="41"/>
      <c r="ZC11" s="41"/>
      <c r="ZD11" s="41"/>
      <c r="ZE11" s="41"/>
      <c r="ZF11" s="41"/>
      <c r="ZG11" s="41"/>
      <c r="ZH11" s="41"/>
      <c r="ZI11" s="41"/>
      <c r="ZJ11" s="41"/>
      <c r="ZK11" s="41"/>
      <c r="ZL11" s="41"/>
      <c r="ZM11" s="41"/>
      <c r="ZN11" s="41"/>
      <c r="ZO11" s="41"/>
      <c r="ZP11" s="41"/>
      <c r="ZQ11" s="41"/>
      <c r="ZR11" s="41"/>
      <c r="ZS11" s="41"/>
      <c r="ZT11" s="41"/>
      <c r="ZU11" s="41"/>
      <c r="ZV11" s="41"/>
      <c r="ZW11" s="41"/>
      <c r="ZX11" s="41"/>
      <c r="ZY11" s="41"/>
      <c r="ZZ11" s="41"/>
      <c r="AAA11" s="41"/>
      <c r="AAB11" s="41"/>
      <c r="AAC11" s="41"/>
      <c r="AAD11" s="41"/>
      <c r="AAE11" s="41"/>
      <c r="AAF11" s="41"/>
      <c r="AAG11" s="41"/>
      <c r="AAH11" s="41"/>
      <c r="AAI11" s="41"/>
      <c r="AAJ11" s="41"/>
      <c r="AAK11" s="41"/>
      <c r="AAL11" s="41"/>
      <c r="AAM11" s="41"/>
      <c r="AAN11" s="41"/>
      <c r="AAO11" s="41"/>
      <c r="AAP11" s="41"/>
      <c r="AAQ11" s="41"/>
      <c r="AAR11" s="41"/>
      <c r="AAS11" s="41"/>
      <c r="AAT11" s="41"/>
      <c r="AAU11" s="41"/>
      <c r="AAV11" s="41"/>
      <c r="AAW11" s="41"/>
      <c r="AAX11" s="41"/>
      <c r="AAY11" s="41"/>
      <c r="AAZ11" s="41"/>
      <c r="ABA11" s="41"/>
      <c r="ABB11" s="41"/>
      <c r="ABC11" s="41"/>
      <c r="ABD11" s="41"/>
      <c r="ABE11" s="41"/>
      <c r="ABF11" s="41"/>
      <c r="ABG11" s="41"/>
      <c r="ABH11" s="41"/>
      <c r="ABI11" s="41"/>
      <c r="ABJ11" s="41"/>
      <c r="ABK11" s="41"/>
      <c r="ABL11" s="41"/>
      <c r="ABM11" s="41"/>
      <c r="ABN11" s="41"/>
      <c r="ABO11" s="41"/>
      <c r="ABP11" s="41"/>
      <c r="ABQ11" s="41"/>
      <c r="ABR11" s="41"/>
      <c r="ABS11" s="41"/>
      <c r="ABT11" s="41"/>
      <c r="ABU11" s="41"/>
      <c r="ABV11" s="41"/>
      <c r="ABW11" s="41"/>
      <c r="ABX11" s="41"/>
      <c r="ABY11" s="41"/>
      <c r="ABZ11" s="41"/>
      <c r="ACA11" s="41"/>
      <c r="ACB11" s="41"/>
      <c r="ACC11" s="41"/>
      <c r="ACD11" s="41"/>
      <c r="ACE11" s="41"/>
      <c r="ACF11" s="41"/>
      <c r="ACG11" s="41"/>
      <c r="ACH11" s="41"/>
      <c r="ACI11" s="41"/>
      <c r="ACJ11" s="41"/>
      <c r="ACK11" s="41"/>
      <c r="ACL11" s="41"/>
      <c r="ACM11" s="41"/>
      <c r="ACN11" s="41"/>
      <c r="ACO11" s="41"/>
      <c r="ACP11" s="41"/>
      <c r="ACQ11" s="41"/>
      <c r="ACR11" s="41"/>
      <c r="ACS11" s="41"/>
      <c r="ACT11" s="41"/>
      <c r="ACU11" s="41"/>
      <c r="ACV11" s="41"/>
      <c r="ACW11" s="41"/>
      <c r="ACX11" s="41"/>
      <c r="ACY11" s="41"/>
      <c r="ACZ11" s="41"/>
      <c r="ADA11" s="41"/>
      <c r="ADB11" s="41"/>
      <c r="ADC11" s="41"/>
      <c r="ADD11" s="41"/>
      <c r="ADE11" s="41"/>
      <c r="ADF11" s="41"/>
      <c r="ADG11" s="41"/>
      <c r="ADH11" s="41"/>
      <c r="ADI11" s="41"/>
      <c r="ADJ11" s="41"/>
      <c r="ADK11" s="41"/>
      <c r="ADL11" s="41"/>
      <c r="ADM11" s="41"/>
      <c r="ADN11" s="41"/>
      <c r="ADO11" s="41"/>
      <c r="ADP11" s="41"/>
      <c r="ADQ11" s="41"/>
      <c r="ADR11" s="41"/>
      <c r="ADS11" s="41"/>
      <c r="ADT11" s="41"/>
      <c r="ADU11" s="41"/>
      <c r="ADV11" s="41"/>
      <c r="ADW11" s="41"/>
      <c r="ADX11" s="41"/>
      <c r="ADY11" s="41"/>
      <c r="ADZ11" s="41"/>
      <c r="AEA11" s="41"/>
      <c r="AEB11" s="41"/>
      <c r="AEC11" s="41"/>
      <c r="AED11" s="41"/>
      <c r="AEE11" s="41"/>
      <c r="AEF11" s="41"/>
      <c r="AEG11" s="41"/>
      <c r="AEH11" s="41"/>
      <c r="AEI11" s="41"/>
      <c r="AEJ11" s="41"/>
      <c r="AEK11" s="41"/>
      <c r="AEL11" s="41"/>
      <c r="AEM11" s="41"/>
      <c r="AEN11" s="41"/>
      <c r="AEO11" s="41"/>
      <c r="AEP11" s="41"/>
      <c r="AEQ11" s="41"/>
      <c r="AER11" s="41"/>
      <c r="AES11" s="41"/>
      <c r="AET11" s="41"/>
      <c r="AEU11" s="41"/>
      <c r="AEV11" s="41"/>
      <c r="AEW11" s="41"/>
      <c r="AEX11" s="41"/>
      <c r="AEY11" s="41"/>
      <c r="AEZ11" s="41"/>
      <c r="AFA11" s="41"/>
      <c r="AFB11" s="41"/>
      <c r="AFC11" s="41"/>
      <c r="AFD11" s="41"/>
      <c r="AFE11" s="41"/>
      <c r="AFF11" s="41"/>
      <c r="AFG11" s="41"/>
      <c r="AFH11" s="41"/>
      <c r="AFI11" s="41"/>
      <c r="AFJ11" s="41"/>
      <c r="AFK11" s="41"/>
      <c r="AFL11" s="41"/>
      <c r="AFM11" s="41"/>
      <c r="AFN11" s="41"/>
      <c r="AFO11" s="41"/>
      <c r="AFP11" s="41"/>
      <c r="AFQ11" s="41"/>
      <c r="AFR11" s="41"/>
      <c r="AFS11" s="41"/>
      <c r="AFT11" s="41"/>
      <c r="AFU11" s="41"/>
      <c r="AFV11" s="41"/>
      <c r="AFW11" s="41"/>
      <c r="AFX11" s="41"/>
      <c r="AFY11" s="41"/>
      <c r="AFZ11" s="41"/>
      <c r="AGA11" s="41"/>
      <c r="AGB11" s="41"/>
      <c r="AGC11" s="41"/>
      <c r="AGD11" s="41"/>
      <c r="AGE11" s="41"/>
      <c r="AGF11" s="41"/>
      <c r="AGG11" s="41"/>
      <c r="AGH11" s="41"/>
      <c r="AGI11" s="41"/>
      <c r="AGJ11" s="41"/>
      <c r="AGK11" s="41"/>
      <c r="AGL11" s="41"/>
      <c r="AGM11" s="41"/>
      <c r="AGN11" s="41"/>
      <c r="AGO11" s="41"/>
      <c r="AGP11" s="41"/>
      <c r="AGQ11" s="41"/>
      <c r="AGR11" s="41"/>
      <c r="AGS11" s="41"/>
      <c r="AGT11" s="41"/>
      <c r="AGU11" s="41"/>
      <c r="AGV11" s="41"/>
      <c r="AGW11" s="41"/>
      <c r="AGX11" s="41"/>
      <c r="AGY11" s="41"/>
      <c r="AGZ11" s="41"/>
      <c r="AHA11" s="41"/>
      <c r="AHB11" s="41"/>
      <c r="AHC11" s="41"/>
      <c r="AHD11" s="41"/>
      <c r="AHE11" s="41"/>
      <c r="AHF11" s="41"/>
      <c r="AHG11" s="41"/>
      <c r="AHH11" s="41"/>
      <c r="AHI11" s="41"/>
      <c r="AHJ11" s="41"/>
      <c r="AHK11" s="41"/>
      <c r="AHL11" s="41"/>
      <c r="AHM11" s="41"/>
      <c r="AHN11" s="41"/>
      <c r="AHO11" s="41"/>
      <c r="AHP11" s="41"/>
      <c r="AHQ11" s="41"/>
      <c r="AHR11" s="41"/>
      <c r="AHS11" s="41"/>
      <c r="AHT11" s="41"/>
      <c r="AHU11" s="41"/>
      <c r="AHV11" s="41"/>
      <c r="AHW11" s="41"/>
      <c r="AHX11" s="41"/>
      <c r="AHY11" s="41"/>
      <c r="AHZ11" s="41"/>
      <c r="AIA11" s="41"/>
      <c r="AIB11" s="41"/>
      <c r="AIC11" s="41"/>
      <c r="AID11" s="41"/>
      <c r="AIE11" s="41"/>
      <c r="AIF11" s="41"/>
      <c r="AIG11" s="41"/>
      <c r="AIH11" s="41"/>
      <c r="AII11" s="41"/>
    </row>
    <row r="12" spans="1:919" ht="15.75">
      <c r="E12" s="363" t="s">
        <v>2153</v>
      </c>
      <c r="F12" s="363"/>
      <c r="G12" s="363"/>
      <c r="H12" s="363"/>
      <c r="I12" s="363"/>
      <c r="J12" s="363"/>
    </row>
    <row r="13" spans="1:919" ht="15.75">
      <c r="E13" s="363" t="s">
        <v>2154</v>
      </c>
      <c r="F13" s="363"/>
      <c r="G13" s="363"/>
      <c r="H13" s="363"/>
      <c r="I13" s="363"/>
      <c r="J13" s="363"/>
    </row>
    <row r="14" spans="1:919" ht="15.75">
      <c r="E14" s="364" t="s">
        <v>2618</v>
      </c>
      <c r="F14" s="364"/>
      <c r="G14" s="364"/>
      <c r="H14" s="364"/>
      <c r="I14" s="364"/>
      <c r="J14" s="364"/>
    </row>
    <row r="15" spans="1:919">
      <c r="E15" s="47"/>
      <c r="F15" s="48"/>
      <c r="G15" s="48"/>
      <c r="H15" s="48"/>
      <c r="J15" s="152" t="s">
        <v>1973</v>
      </c>
    </row>
    <row r="16" spans="1:919" ht="33" customHeight="1">
      <c r="E16" s="177" t="s">
        <v>1974</v>
      </c>
      <c r="F16" s="178" t="s">
        <v>1969</v>
      </c>
      <c r="G16" s="178" t="s">
        <v>1975</v>
      </c>
      <c r="H16" s="179" t="s">
        <v>1976</v>
      </c>
      <c r="I16" s="179" t="s">
        <v>2610</v>
      </c>
      <c r="J16" s="196" t="s">
        <v>2624</v>
      </c>
    </row>
    <row r="17" spans="1:919" s="51" customFormat="1" ht="12.75" customHeight="1">
      <c r="A17" s="49"/>
      <c r="B17" s="49"/>
      <c r="C17" s="49"/>
      <c r="D17" s="49"/>
      <c r="E17" s="180">
        <v>1</v>
      </c>
      <c r="F17" s="181">
        <v>2</v>
      </c>
      <c r="G17" s="181">
        <v>3</v>
      </c>
      <c r="H17" s="182">
        <v>4</v>
      </c>
      <c r="I17" s="182">
        <v>5</v>
      </c>
      <c r="J17" s="182">
        <v>6</v>
      </c>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c r="IM17" s="50"/>
      <c r="IN17" s="50"/>
      <c r="IO17" s="50"/>
      <c r="IP17" s="50"/>
      <c r="IQ17" s="50"/>
      <c r="IR17" s="50"/>
      <c r="IS17" s="50"/>
      <c r="IT17" s="50"/>
      <c r="IU17" s="50"/>
      <c r="IV17" s="50"/>
      <c r="IW17" s="50"/>
      <c r="IX17" s="50"/>
      <c r="IY17" s="50"/>
      <c r="IZ17" s="50"/>
      <c r="JA17" s="50"/>
      <c r="JB17" s="50"/>
      <c r="JC17" s="50"/>
      <c r="JD17" s="50"/>
      <c r="JE17" s="50"/>
      <c r="JF17" s="50"/>
      <c r="JG17" s="50"/>
      <c r="JH17" s="50"/>
      <c r="JI17" s="50"/>
      <c r="JJ17" s="50"/>
      <c r="JK17" s="50"/>
      <c r="JL17" s="50"/>
      <c r="JM17" s="50"/>
      <c r="JN17" s="50"/>
      <c r="JO17" s="50"/>
      <c r="JP17" s="50"/>
      <c r="JQ17" s="50"/>
      <c r="JR17" s="50"/>
      <c r="JS17" s="50"/>
      <c r="JT17" s="50"/>
      <c r="JU17" s="50"/>
      <c r="JV17" s="50"/>
      <c r="JW17" s="50"/>
      <c r="JX17" s="50"/>
      <c r="JY17" s="50"/>
      <c r="JZ17" s="50"/>
      <c r="KA17" s="50"/>
      <c r="KB17" s="50"/>
      <c r="KC17" s="50"/>
      <c r="KD17" s="50"/>
      <c r="KE17" s="50"/>
      <c r="KF17" s="50"/>
      <c r="KG17" s="50"/>
      <c r="KH17" s="50"/>
      <c r="KI17" s="50"/>
      <c r="KJ17" s="50"/>
      <c r="KK17" s="50"/>
      <c r="KL17" s="50"/>
      <c r="KM17" s="50"/>
      <c r="KN17" s="50"/>
      <c r="KO17" s="50"/>
      <c r="KP17" s="50"/>
      <c r="KQ17" s="50"/>
      <c r="KR17" s="50"/>
      <c r="KS17" s="50"/>
      <c r="KT17" s="50"/>
      <c r="KU17" s="50"/>
      <c r="KV17" s="50"/>
      <c r="KW17" s="50"/>
      <c r="KX17" s="50"/>
      <c r="KY17" s="50"/>
      <c r="KZ17" s="50"/>
      <c r="LA17" s="50"/>
      <c r="LB17" s="50"/>
      <c r="LC17" s="50"/>
      <c r="LD17" s="50"/>
      <c r="LE17" s="50"/>
      <c r="LF17" s="50"/>
      <c r="LG17" s="50"/>
      <c r="LH17" s="50"/>
      <c r="LI17" s="50"/>
      <c r="LJ17" s="50"/>
      <c r="LK17" s="50"/>
      <c r="LL17" s="50"/>
      <c r="LM17" s="50"/>
      <c r="LN17" s="50"/>
      <c r="LO17" s="50"/>
      <c r="LP17" s="50"/>
      <c r="LQ17" s="50"/>
      <c r="LR17" s="50"/>
      <c r="LS17" s="50"/>
      <c r="LT17" s="50"/>
      <c r="LU17" s="50"/>
      <c r="LV17" s="50"/>
      <c r="LW17" s="50"/>
      <c r="LX17" s="50"/>
      <c r="LY17" s="50"/>
      <c r="LZ17" s="50"/>
      <c r="MA17" s="50"/>
      <c r="MB17" s="50"/>
      <c r="MC17" s="50"/>
      <c r="MD17" s="50"/>
      <c r="ME17" s="50"/>
      <c r="MF17" s="50"/>
      <c r="MG17" s="50"/>
      <c r="MH17" s="50"/>
      <c r="MI17" s="50"/>
      <c r="MJ17" s="50"/>
      <c r="MK17" s="50"/>
      <c r="ML17" s="50"/>
      <c r="MM17" s="50"/>
      <c r="MN17" s="50"/>
      <c r="MO17" s="50"/>
      <c r="MP17" s="50"/>
      <c r="MQ17" s="50"/>
      <c r="MR17" s="50"/>
      <c r="MS17" s="50"/>
      <c r="MT17" s="50"/>
      <c r="MU17" s="50"/>
      <c r="MV17" s="50"/>
      <c r="MW17" s="50"/>
      <c r="MX17" s="50"/>
      <c r="MY17" s="50"/>
      <c r="MZ17" s="50"/>
      <c r="NA17" s="50"/>
      <c r="NB17" s="50"/>
      <c r="NC17" s="50"/>
      <c r="ND17" s="50"/>
      <c r="NE17" s="50"/>
      <c r="NF17" s="50"/>
      <c r="NG17" s="50"/>
      <c r="NH17" s="50"/>
      <c r="NI17" s="50"/>
      <c r="NJ17" s="50"/>
      <c r="NK17" s="50"/>
      <c r="NL17" s="50"/>
      <c r="NM17" s="50"/>
      <c r="NN17" s="50"/>
      <c r="NO17" s="50"/>
      <c r="NP17" s="50"/>
      <c r="NQ17" s="50"/>
      <c r="NR17" s="50"/>
      <c r="NS17" s="50"/>
      <c r="NT17" s="50"/>
      <c r="NU17" s="50"/>
      <c r="NV17" s="50"/>
      <c r="NW17" s="50"/>
      <c r="NX17" s="50"/>
      <c r="NY17" s="50"/>
      <c r="NZ17" s="50"/>
      <c r="OA17" s="50"/>
      <c r="OB17" s="50"/>
      <c r="OC17" s="50"/>
      <c r="OD17" s="50"/>
      <c r="OE17" s="50"/>
      <c r="OF17" s="50"/>
      <c r="OG17" s="50"/>
      <c r="OH17" s="50"/>
      <c r="OI17" s="50"/>
      <c r="OJ17" s="50"/>
      <c r="OK17" s="50"/>
      <c r="OL17" s="50"/>
      <c r="OM17" s="50"/>
      <c r="ON17" s="50"/>
      <c r="OO17" s="50"/>
      <c r="OP17" s="50"/>
      <c r="OQ17" s="50"/>
      <c r="OR17" s="50"/>
      <c r="OS17" s="50"/>
      <c r="OT17" s="50"/>
      <c r="OU17" s="50"/>
      <c r="OV17" s="50"/>
      <c r="OW17" s="50"/>
      <c r="OX17" s="50"/>
      <c r="OY17" s="50"/>
      <c r="OZ17" s="50"/>
      <c r="PA17" s="50"/>
      <c r="PB17" s="50"/>
      <c r="PC17" s="50"/>
      <c r="PD17" s="50"/>
      <c r="PE17" s="50"/>
      <c r="PF17" s="50"/>
      <c r="PG17" s="50"/>
      <c r="PH17" s="50"/>
      <c r="PI17" s="50"/>
      <c r="PJ17" s="50"/>
      <c r="PK17" s="50"/>
      <c r="PL17" s="50"/>
      <c r="PM17" s="50"/>
      <c r="PN17" s="50"/>
      <c r="PO17" s="50"/>
      <c r="PP17" s="50"/>
      <c r="PQ17" s="50"/>
      <c r="PR17" s="50"/>
      <c r="PS17" s="50"/>
      <c r="PT17" s="50"/>
      <c r="PU17" s="50"/>
      <c r="PV17" s="50"/>
      <c r="PW17" s="50"/>
      <c r="PX17" s="50"/>
      <c r="PY17" s="50"/>
      <c r="PZ17" s="50"/>
      <c r="QA17" s="50"/>
      <c r="QB17" s="50"/>
      <c r="QC17" s="50"/>
      <c r="QD17" s="50"/>
      <c r="QE17" s="50"/>
      <c r="QF17" s="50"/>
      <c r="QG17" s="50"/>
      <c r="QH17" s="50"/>
      <c r="QI17" s="50"/>
      <c r="QJ17" s="50"/>
      <c r="QK17" s="50"/>
      <c r="QL17" s="50"/>
      <c r="QM17" s="50"/>
      <c r="QN17" s="50"/>
      <c r="QO17" s="50"/>
      <c r="QP17" s="50"/>
      <c r="QQ17" s="50"/>
      <c r="QR17" s="50"/>
      <c r="QS17" s="50"/>
      <c r="QT17" s="50"/>
      <c r="QU17" s="50"/>
      <c r="QV17" s="50"/>
      <c r="QW17" s="50"/>
      <c r="QX17" s="50"/>
      <c r="QY17" s="50"/>
      <c r="QZ17" s="50"/>
      <c r="RA17" s="50"/>
      <c r="RB17" s="50"/>
      <c r="RC17" s="50"/>
      <c r="RD17" s="50"/>
      <c r="RE17" s="50"/>
      <c r="RF17" s="50"/>
      <c r="RG17" s="50"/>
      <c r="RH17" s="50"/>
      <c r="RI17" s="50"/>
      <c r="RJ17" s="50"/>
      <c r="RK17" s="50"/>
      <c r="RL17" s="50"/>
      <c r="RM17" s="50"/>
      <c r="RN17" s="50"/>
      <c r="RO17" s="50"/>
      <c r="RP17" s="50"/>
      <c r="RQ17" s="50"/>
      <c r="RR17" s="50"/>
      <c r="RS17" s="50"/>
      <c r="RT17" s="50"/>
      <c r="RU17" s="50"/>
      <c r="RV17" s="50"/>
      <c r="RW17" s="50"/>
      <c r="RX17" s="50"/>
      <c r="RY17" s="50"/>
      <c r="RZ17" s="50"/>
      <c r="SA17" s="50"/>
      <c r="SB17" s="50"/>
      <c r="SC17" s="50"/>
      <c r="SD17" s="50"/>
      <c r="SE17" s="50"/>
      <c r="SF17" s="50"/>
      <c r="SG17" s="50"/>
      <c r="SH17" s="50"/>
      <c r="SI17" s="50"/>
      <c r="SJ17" s="50"/>
      <c r="SK17" s="50"/>
      <c r="SL17" s="50"/>
      <c r="SM17" s="50"/>
      <c r="SN17" s="50"/>
      <c r="SO17" s="50"/>
      <c r="SP17" s="50"/>
      <c r="SQ17" s="50"/>
      <c r="SR17" s="50"/>
      <c r="SS17" s="50"/>
      <c r="ST17" s="50"/>
      <c r="SU17" s="50"/>
      <c r="SV17" s="50"/>
      <c r="SW17" s="50"/>
      <c r="SX17" s="50"/>
      <c r="SY17" s="50"/>
      <c r="SZ17" s="50"/>
      <c r="TA17" s="50"/>
      <c r="TB17" s="50"/>
      <c r="TC17" s="50"/>
      <c r="TD17" s="50"/>
      <c r="TE17" s="50"/>
      <c r="TF17" s="50"/>
      <c r="TG17" s="50"/>
      <c r="TH17" s="50"/>
      <c r="TI17" s="50"/>
      <c r="TJ17" s="50"/>
      <c r="TK17" s="50"/>
      <c r="TL17" s="50"/>
      <c r="TM17" s="50"/>
      <c r="TN17" s="50"/>
      <c r="TO17" s="50"/>
      <c r="TP17" s="50"/>
      <c r="TQ17" s="50"/>
      <c r="TR17" s="50"/>
      <c r="TS17" s="50"/>
      <c r="TT17" s="50"/>
      <c r="TU17" s="50"/>
      <c r="TV17" s="50"/>
      <c r="TW17" s="50"/>
      <c r="TX17" s="50"/>
      <c r="TY17" s="50"/>
      <c r="TZ17" s="50"/>
      <c r="UA17" s="50"/>
      <c r="UB17" s="50"/>
      <c r="UC17" s="50"/>
      <c r="UD17" s="50"/>
      <c r="UE17" s="50"/>
      <c r="UF17" s="50"/>
      <c r="UG17" s="50"/>
      <c r="UH17" s="50"/>
      <c r="UI17" s="50"/>
      <c r="UJ17" s="50"/>
      <c r="UK17" s="50"/>
      <c r="UL17" s="50"/>
      <c r="UM17" s="50"/>
      <c r="UN17" s="50"/>
      <c r="UO17" s="50"/>
      <c r="UP17" s="50"/>
      <c r="UQ17" s="50"/>
      <c r="UR17" s="50"/>
      <c r="US17" s="50"/>
      <c r="UT17" s="50"/>
      <c r="UU17" s="50"/>
      <c r="UV17" s="50"/>
      <c r="UW17" s="50"/>
      <c r="UX17" s="50"/>
      <c r="UY17" s="50"/>
      <c r="UZ17" s="50"/>
      <c r="VA17" s="50"/>
      <c r="VB17" s="50"/>
      <c r="VC17" s="50"/>
      <c r="VD17" s="50"/>
      <c r="VE17" s="50"/>
      <c r="VF17" s="50"/>
      <c r="VG17" s="50"/>
      <c r="VH17" s="50"/>
      <c r="VI17" s="50"/>
      <c r="VJ17" s="50"/>
      <c r="VK17" s="50"/>
      <c r="VL17" s="50"/>
      <c r="VM17" s="50"/>
      <c r="VN17" s="50"/>
      <c r="VO17" s="50"/>
      <c r="VP17" s="50"/>
      <c r="VQ17" s="50"/>
      <c r="VR17" s="50"/>
      <c r="VS17" s="50"/>
      <c r="VT17" s="50"/>
      <c r="VU17" s="50"/>
      <c r="VV17" s="50"/>
      <c r="VW17" s="50"/>
      <c r="VX17" s="50"/>
      <c r="VY17" s="50"/>
      <c r="VZ17" s="50"/>
      <c r="WA17" s="50"/>
      <c r="WB17" s="50"/>
      <c r="WC17" s="50"/>
      <c r="WD17" s="50"/>
      <c r="WE17" s="50"/>
      <c r="WF17" s="50"/>
      <c r="WG17" s="50"/>
      <c r="WH17" s="50"/>
      <c r="WI17" s="50"/>
      <c r="WJ17" s="50"/>
      <c r="WK17" s="50"/>
      <c r="WL17" s="50"/>
      <c r="WM17" s="50"/>
      <c r="WN17" s="50"/>
      <c r="WO17" s="50"/>
      <c r="WP17" s="50"/>
      <c r="WQ17" s="50"/>
      <c r="WR17" s="50"/>
      <c r="WS17" s="50"/>
      <c r="WT17" s="50"/>
      <c r="WU17" s="50"/>
      <c r="WV17" s="50"/>
      <c r="WW17" s="50"/>
      <c r="WX17" s="50"/>
      <c r="WY17" s="50"/>
      <c r="WZ17" s="50"/>
      <c r="XA17" s="50"/>
      <c r="XB17" s="50"/>
      <c r="XC17" s="50"/>
      <c r="XD17" s="50"/>
      <c r="XE17" s="50"/>
      <c r="XF17" s="50"/>
      <c r="XG17" s="50"/>
      <c r="XH17" s="50"/>
      <c r="XI17" s="50"/>
      <c r="XJ17" s="50"/>
      <c r="XK17" s="50"/>
      <c r="XL17" s="50"/>
      <c r="XM17" s="50"/>
      <c r="XN17" s="50"/>
      <c r="XO17" s="50"/>
      <c r="XP17" s="50"/>
      <c r="XQ17" s="50"/>
      <c r="XR17" s="50"/>
      <c r="XS17" s="50"/>
      <c r="XT17" s="50"/>
      <c r="XU17" s="50"/>
      <c r="XV17" s="50"/>
      <c r="XW17" s="50"/>
      <c r="XX17" s="50"/>
      <c r="XY17" s="50"/>
      <c r="XZ17" s="50"/>
      <c r="YA17" s="50"/>
      <c r="YB17" s="50"/>
      <c r="YC17" s="50"/>
      <c r="YD17" s="50"/>
      <c r="YE17" s="50"/>
      <c r="YF17" s="50"/>
      <c r="YG17" s="50"/>
      <c r="YH17" s="50"/>
      <c r="YI17" s="50"/>
      <c r="YJ17" s="50"/>
      <c r="YK17" s="50"/>
      <c r="YL17" s="50"/>
      <c r="YM17" s="50"/>
      <c r="YN17" s="50"/>
      <c r="YO17" s="50"/>
      <c r="YP17" s="50"/>
      <c r="YQ17" s="50"/>
      <c r="YR17" s="50"/>
      <c r="YS17" s="50"/>
      <c r="YT17" s="50"/>
      <c r="YU17" s="50"/>
      <c r="YV17" s="50"/>
      <c r="YW17" s="50"/>
      <c r="YX17" s="50"/>
      <c r="YY17" s="50"/>
      <c r="YZ17" s="50"/>
      <c r="ZA17" s="50"/>
      <c r="ZB17" s="50"/>
      <c r="ZC17" s="50"/>
      <c r="ZD17" s="50"/>
      <c r="ZE17" s="50"/>
      <c r="ZF17" s="50"/>
      <c r="ZG17" s="50"/>
      <c r="ZH17" s="50"/>
      <c r="ZI17" s="50"/>
      <c r="ZJ17" s="50"/>
      <c r="ZK17" s="50"/>
      <c r="ZL17" s="50"/>
      <c r="ZM17" s="50"/>
      <c r="ZN17" s="50"/>
      <c r="ZO17" s="50"/>
      <c r="ZP17" s="50"/>
      <c r="ZQ17" s="50"/>
      <c r="ZR17" s="50"/>
      <c r="ZS17" s="50"/>
      <c r="ZT17" s="50"/>
      <c r="ZU17" s="50"/>
      <c r="ZV17" s="50"/>
      <c r="ZW17" s="50"/>
      <c r="ZX17" s="50"/>
      <c r="ZY17" s="50"/>
      <c r="ZZ17" s="50"/>
      <c r="AAA17" s="50"/>
      <c r="AAB17" s="50"/>
      <c r="AAC17" s="50"/>
      <c r="AAD17" s="50"/>
      <c r="AAE17" s="50"/>
      <c r="AAF17" s="50"/>
      <c r="AAG17" s="50"/>
      <c r="AAH17" s="50"/>
      <c r="AAI17" s="50"/>
      <c r="AAJ17" s="50"/>
      <c r="AAK17" s="50"/>
      <c r="AAL17" s="50"/>
      <c r="AAM17" s="50"/>
      <c r="AAN17" s="50"/>
      <c r="AAO17" s="50"/>
      <c r="AAP17" s="50"/>
      <c r="AAQ17" s="50"/>
      <c r="AAR17" s="50"/>
      <c r="AAS17" s="50"/>
      <c r="AAT17" s="50"/>
      <c r="AAU17" s="50"/>
      <c r="AAV17" s="50"/>
      <c r="AAW17" s="50"/>
      <c r="AAX17" s="50"/>
      <c r="AAY17" s="50"/>
      <c r="AAZ17" s="50"/>
      <c r="ABA17" s="50"/>
      <c r="ABB17" s="50"/>
      <c r="ABC17" s="50"/>
      <c r="ABD17" s="50"/>
      <c r="ABE17" s="50"/>
      <c r="ABF17" s="50"/>
      <c r="ABG17" s="50"/>
      <c r="ABH17" s="50"/>
      <c r="ABI17" s="50"/>
      <c r="ABJ17" s="50"/>
      <c r="ABK17" s="50"/>
      <c r="ABL17" s="50"/>
      <c r="ABM17" s="50"/>
      <c r="ABN17" s="50"/>
      <c r="ABO17" s="50"/>
      <c r="ABP17" s="50"/>
      <c r="ABQ17" s="50"/>
      <c r="ABR17" s="50"/>
      <c r="ABS17" s="50"/>
      <c r="ABT17" s="50"/>
      <c r="ABU17" s="50"/>
      <c r="ABV17" s="50"/>
      <c r="ABW17" s="50"/>
      <c r="ABX17" s="50"/>
      <c r="ABY17" s="50"/>
      <c r="ABZ17" s="50"/>
      <c r="ACA17" s="50"/>
      <c r="ACB17" s="50"/>
      <c r="ACC17" s="50"/>
      <c r="ACD17" s="50"/>
      <c r="ACE17" s="50"/>
      <c r="ACF17" s="50"/>
      <c r="ACG17" s="50"/>
      <c r="ACH17" s="50"/>
      <c r="ACI17" s="50"/>
      <c r="ACJ17" s="50"/>
      <c r="ACK17" s="50"/>
      <c r="ACL17" s="50"/>
      <c r="ACM17" s="50"/>
      <c r="ACN17" s="50"/>
      <c r="ACO17" s="50"/>
      <c r="ACP17" s="50"/>
      <c r="ACQ17" s="50"/>
      <c r="ACR17" s="50"/>
      <c r="ACS17" s="50"/>
      <c r="ACT17" s="50"/>
      <c r="ACU17" s="50"/>
      <c r="ACV17" s="50"/>
      <c r="ACW17" s="50"/>
      <c r="ACX17" s="50"/>
      <c r="ACY17" s="50"/>
      <c r="ACZ17" s="50"/>
      <c r="ADA17" s="50"/>
      <c r="ADB17" s="50"/>
      <c r="ADC17" s="50"/>
      <c r="ADD17" s="50"/>
      <c r="ADE17" s="50"/>
      <c r="ADF17" s="50"/>
      <c r="ADG17" s="50"/>
      <c r="ADH17" s="50"/>
      <c r="ADI17" s="50"/>
      <c r="ADJ17" s="50"/>
      <c r="ADK17" s="50"/>
      <c r="ADL17" s="50"/>
      <c r="ADM17" s="50"/>
      <c r="ADN17" s="50"/>
      <c r="ADO17" s="50"/>
      <c r="ADP17" s="50"/>
      <c r="ADQ17" s="50"/>
      <c r="ADR17" s="50"/>
      <c r="ADS17" s="50"/>
      <c r="ADT17" s="50"/>
      <c r="ADU17" s="50"/>
      <c r="ADV17" s="50"/>
      <c r="ADW17" s="50"/>
      <c r="ADX17" s="50"/>
      <c r="ADY17" s="50"/>
      <c r="ADZ17" s="50"/>
      <c r="AEA17" s="50"/>
      <c r="AEB17" s="50"/>
      <c r="AEC17" s="50"/>
      <c r="AED17" s="50"/>
      <c r="AEE17" s="50"/>
      <c r="AEF17" s="50"/>
      <c r="AEG17" s="50"/>
      <c r="AEH17" s="50"/>
      <c r="AEI17" s="50"/>
      <c r="AEJ17" s="50"/>
      <c r="AEK17" s="50"/>
      <c r="AEL17" s="50"/>
      <c r="AEM17" s="50"/>
      <c r="AEN17" s="50"/>
      <c r="AEO17" s="50"/>
      <c r="AEP17" s="50"/>
      <c r="AEQ17" s="50"/>
      <c r="AER17" s="50"/>
      <c r="AES17" s="50"/>
      <c r="AET17" s="50"/>
      <c r="AEU17" s="50"/>
      <c r="AEV17" s="50"/>
      <c r="AEW17" s="50"/>
      <c r="AEX17" s="50"/>
      <c r="AEY17" s="50"/>
      <c r="AEZ17" s="50"/>
      <c r="AFA17" s="50"/>
      <c r="AFB17" s="50"/>
      <c r="AFC17" s="50"/>
      <c r="AFD17" s="50"/>
      <c r="AFE17" s="50"/>
      <c r="AFF17" s="50"/>
      <c r="AFG17" s="50"/>
      <c r="AFH17" s="50"/>
      <c r="AFI17" s="50"/>
      <c r="AFJ17" s="50"/>
      <c r="AFK17" s="50"/>
      <c r="AFL17" s="50"/>
      <c r="AFM17" s="50"/>
      <c r="AFN17" s="50"/>
      <c r="AFO17" s="50"/>
      <c r="AFP17" s="50"/>
      <c r="AFQ17" s="50"/>
      <c r="AFR17" s="50"/>
      <c r="AFS17" s="50"/>
      <c r="AFT17" s="50"/>
      <c r="AFU17" s="50"/>
      <c r="AFV17" s="50"/>
      <c r="AFW17" s="50"/>
      <c r="AFX17" s="50"/>
      <c r="AFY17" s="50"/>
      <c r="AFZ17" s="50"/>
      <c r="AGA17" s="50"/>
      <c r="AGB17" s="50"/>
      <c r="AGC17" s="50"/>
      <c r="AGD17" s="50"/>
      <c r="AGE17" s="50"/>
      <c r="AGF17" s="50"/>
      <c r="AGG17" s="50"/>
      <c r="AGH17" s="50"/>
      <c r="AGI17" s="50"/>
      <c r="AGJ17" s="50"/>
      <c r="AGK17" s="50"/>
      <c r="AGL17" s="50"/>
      <c r="AGM17" s="50"/>
      <c r="AGN17" s="50"/>
      <c r="AGO17" s="50"/>
      <c r="AGP17" s="50"/>
      <c r="AGQ17" s="50"/>
      <c r="AGR17" s="50"/>
      <c r="AGS17" s="50"/>
      <c r="AGT17" s="50"/>
      <c r="AGU17" s="50"/>
      <c r="AGV17" s="50"/>
      <c r="AGW17" s="50"/>
      <c r="AGX17" s="50"/>
      <c r="AGY17" s="50"/>
      <c r="AGZ17" s="50"/>
      <c r="AHA17" s="50"/>
      <c r="AHB17" s="50"/>
      <c r="AHC17" s="50"/>
      <c r="AHD17" s="50"/>
      <c r="AHE17" s="50"/>
      <c r="AHF17" s="50"/>
      <c r="AHG17" s="50"/>
      <c r="AHH17" s="50"/>
      <c r="AHI17" s="50"/>
      <c r="AHJ17" s="50"/>
      <c r="AHK17" s="50"/>
      <c r="AHL17" s="50"/>
      <c r="AHM17" s="50"/>
      <c r="AHN17" s="50"/>
      <c r="AHO17" s="50"/>
      <c r="AHP17" s="50"/>
      <c r="AHQ17" s="50"/>
      <c r="AHR17" s="50"/>
      <c r="AHS17" s="50"/>
      <c r="AHT17" s="50"/>
      <c r="AHU17" s="50"/>
      <c r="AHV17" s="50"/>
      <c r="AHW17" s="50"/>
      <c r="AHX17" s="50"/>
      <c r="AHY17" s="50"/>
      <c r="AHZ17" s="50"/>
      <c r="AIA17" s="50"/>
      <c r="AIB17" s="50"/>
      <c r="AIC17" s="50"/>
      <c r="AID17" s="50"/>
      <c r="AIE17" s="50"/>
      <c r="AIF17" s="50"/>
      <c r="AIG17" s="50"/>
      <c r="AIH17" s="50"/>
      <c r="AII17" s="50"/>
    </row>
    <row r="18" spans="1:919" ht="14.25" customHeight="1">
      <c r="E18" s="197"/>
      <c r="F18" s="184" t="s">
        <v>2155</v>
      </c>
      <c r="G18" s="188"/>
      <c r="H18" s="185"/>
      <c r="I18" s="111"/>
      <c r="J18" s="111"/>
    </row>
    <row r="19" spans="1:919" ht="14.25" customHeight="1">
      <c r="A19" s="45">
        <v>0.01</v>
      </c>
      <c r="B19" s="45">
        <v>1.53</v>
      </c>
      <c r="C19" s="45">
        <f>IF(LEN(I19)=0,"",1+ABS((I19*A19)/LEN(I19))+A19)</f>
        <v>746344.41333333333</v>
      </c>
      <c r="D19" s="45">
        <f>IF(LEN(J19)=0,"",1+ABS((J19*B19)/LEN(J19))+B19)</f>
        <v>124667197.33000001</v>
      </c>
      <c r="E19" s="198" t="s">
        <v>1978</v>
      </c>
      <c r="F19" s="199" t="s">
        <v>2156</v>
      </c>
      <c r="G19" s="184"/>
      <c r="H19" s="179">
        <v>201</v>
      </c>
      <c r="I19" s="194">
        <f>IFERROR(IF(AND(I20,I24,I28)="","",SUM(I20,I24,I28)),"")</f>
        <v>671709063</v>
      </c>
      <c r="J19" s="194">
        <f>IFERROR(IF(AND(J20,J24,J28)="","",SUM(J20,J24,J28)),"")</f>
        <v>733336440</v>
      </c>
    </row>
    <row r="20" spans="1:919" ht="14.25" customHeight="1">
      <c r="A20" s="45">
        <v>0.02</v>
      </c>
      <c r="B20" s="45">
        <v>1.54</v>
      </c>
      <c r="C20" s="45" t="str">
        <f t="shared" ref="C20:D34" si="0">IF(LEN(I20)=0,"",1+ABS((I20*A20)/LEN(I20))+A20)</f>
        <v/>
      </c>
      <c r="D20" s="45" t="str">
        <f t="shared" si="0"/>
        <v/>
      </c>
      <c r="E20" s="197" t="s">
        <v>1980</v>
      </c>
      <c r="F20" s="200" t="s">
        <v>2157</v>
      </c>
      <c r="G20" s="188"/>
      <c r="H20" s="185">
        <v>202</v>
      </c>
      <c r="I20" s="111" t="str">
        <f t="array" ref="I20">IF(AND(ISBLANK(I21:I23)),"",SUM(I21:I23))</f>
        <v/>
      </c>
      <c r="J20" s="111" t="str">
        <f t="array" ref="J20">IF(AND(ISBLANK(J21:J23)),"",SUM(J21:J23))</f>
        <v/>
      </c>
    </row>
    <row r="21" spans="1:919" s="37" customFormat="1" ht="14.25" customHeight="1">
      <c r="A21" s="45">
        <v>0.03</v>
      </c>
      <c r="B21" s="45">
        <v>1.55</v>
      </c>
      <c r="C21" s="45" t="str">
        <f t="shared" si="0"/>
        <v/>
      </c>
      <c r="D21" s="45" t="str">
        <f t="shared" si="0"/>
        <v/>
      </c>
      <c r="E21" s="197" t="s">
        <v>1983</v>
      </c>
      <c r="F21" s="201" t="s">
        <v>2158</v>
      </c>
      <c r="G21" s="188"/>
      <c r="H21" s="185">
        <v>203</v>
      </c>
      <c r="I21" s="112"/>
      <c r="J21" s="112"/>
    </row>
    <row r="22" spans="1:919" s="37" customFormat="1" ht="14.25" customHeight="1">
      <c r="A22" s="45">
        <v>0.04</v>
      </c>
      <c r="B22" s="45">
        <v>1.56</v>
      </c>
      <c r="C22" s="45" t="str">
        <f t="shared" si="0"/>
        <v/>
      </c>
      <c r="D22" s="45" t="str">
        <f t="shared" si="0"/>
        <v/>
      </c>
      <c r="E22" s="197" t="s">
        <v>1985</v>
      </c>
      <c r="F22" s="201" t="s">
        <v>2159</v>
      </c>
      <c r="G22" s="188"/>
      <c r="H22" s="185">
        <v>204</v>
      </c>
      <c r="I22" s="112"/>
      <c r="J22" s="112"/>
    </row>
    <row r="23" spans="1:919" s="37" customFormat="1" ht="14.25" customHeight="1">
      <c r="A23" s="45">
        <v>0.06</v>
      </c>
      <c r="B23" s="45">
        <v>1.57</v>
      </c>
      <c r="C23" s="45" t="str">
        <f t="shared" si="0"/>
        <v/>
      </c>
      <c r="D23" s="45" t="str">
        <f t="shared" si="0"/>
        <v/>
      </c>
      <c r="E23" s="197" t="s">
        <v>1988</v>
      </c>
      <c r="F23" s="201" t="s">
        <v>2160</v>
      </c>
      <c r="G23" s="188"/>
      <c r="H23" s="185">
        <v>205</v>
      </c>
      <c r="I23" s="112"/>
      <c r="J23" s="112"/>
    </row>
    <row r="24" spans="1:919" s="37" customFormat="1" ht="14.25" customHeight="1">
      <c r="A24" s="45">
        <v>7.0000000000000007E-2</v>
      </c>
      <c r="B24" s="45">
        <v>1.58</v>
      </c>
      <c r="C24" s="45">
        <f t="shared" si="0"/>
        <v>5217241.3811111115</v>
      </c>
      <c r="D24" s="45">
        <f t="shared" si="0"/>
        <v>127507683.87555556</v>
      </c>
      <c r="E24" s="197" t="s">
        <v>1999</v>
      </c>
      <c r="F24" s="200" t="s">
        <v>2161</v>
      </c>
      <c r="G24" s="188"/>
      <c r="H24" s="185">
        <v>206</v>
      </c>
      <c r="I24" s="111">
        <f t="array" ref="I24">IF(AND(ISBLANK(I25:I27)),"",SUM(I25:I27))</f>
        <v>670788040</v>
      </c>
      <c r="J24" s="111">
        <f t="array" ref="J24">IF(AND(ISBLANK(J25:J27)),"",SUM(J25:J27))</f>
        <v>726309577</v>
      </c>
    </row>
    <row r="25" spans="1:919" s="37" customFormat="1" ht="14.25" customHeight="1">
      <c r="A25" s="45">
        <v>0.08</v>
      </c>
      <c r="B25" s="45">
        <v>1.59</v>
      </c>
      <c r="C25" s="45" t="str">
        <f t="shared" si="0"/>
        <v/>
      </c>
      <c r="D25" s="45" t="str">
        <f t="shared" si="0"/>
        <v/>
      </c>
      <c r="E25" s="197" t="s">
        <v>2002</v>
      </c>
      <c r="F25" s="201" t="s">
        <v>2158</v>
      </c>
      <c r="G25" s="188"/>
      <c r="H25" s="185">
        <v>207</v>
      </c>
      <c r="I25" s="112"/>
      <c r="J25" s="112"/>
    </row>
    <row r="26" spans="1:919" s="37" customFormat="1" ht="14.25" customHeight="1">
      <c r="A26" s="45">
        <v>0.09</v>
      </c>
      <c r="B26" s="45">
        <v>1.6</v>
      </c>
      <c r="C26" s="45">
        <f t="shared" si="0"/>
        <v>6460279.5</v>
      </c>
      <c r="D26" s="45">
        <f t="shared" si="0"/>
        <v>125716213.79999998</v>
      </c>
      <c r="E26" s="197" t="s">
        <v>2004</v>
      </c>
      <c r="F26" s="201" t="s">
        <v>2159</v>
      </c>
      <c r="G26" s="188"/>
      <c r="H26" s="185">
        <v>208</v>
      </c>
      <c r="I26" s="112">
        <v>646027841</v>
      </c>
      <c r="J26" s="112">
        <v>707153688</v>
      </c>
    </row>
    <row r="27" spans="1:919" s="37" customFormat="1" ht="14.25" customHeight="1">
      <c r="A27" s="45">
        <v>0.1</v>
      </c>
      <c r="B27" s="45">
        <v>1.61</v>
      </c>
      <c r="C27" s="45">
        <f t="shared" si="0"/>
        <v>309503.58749999997</v>
      </c>
      <c r="D27" s="45">
        <f t="shared" si="0"/>
        <v>3855125.2712500002</v>
      </c>
      <c r="E27" s="197" t="s">
        <v>2005</v>
      </c>
      <c r="F27" s="201" t="s">
        <v>2160</v>
      </c>
      <c r="G27" s="188"/>
      <c r="H27" s="185">
        <v>209</v>
      </c>
      <c r="I27" s="112">
        <v>24760199</v>
      </c>
      <c r="J27" s="112">
        <v>19155889</v>
      </c>
    </row>
    <row r="28" spans="1:919" s="37" customFormat="1" ht="14.25" customHeight="1">
      <c r="A28" s="45">
        <v>0.11</v>
      </c>
      <c r="B28" s="45">
        <v>1.62</v>
      </c>
      <c r="C28" s="45">
        <f t="shared" si="0"/>
        <v>16886.531666666666</v>
      </c>
      <c r="D28" s="45">
        <f t="shared" si="0"/>
        <v>1626219.4857142859</v>
      </c>
      <c r="E28" s="197" t="s">
        <v>2009</v>
      </c>
      <c r="F28" s="200" t="s">
        <v>2162</v>
      </c>
      <c r="G28" s="188"/>
      <c r="H28" s="185">
        <v>210</v>
      </c>
      <c r="I28" s="111">
        <f t="array" ref="I28">IF(AND(ISBLANK(I29:I31)),"",SUM(I29:I31))</f>
        <v>921023</v>
      </c>
      <c r="J28" s="111">
        <f t="array" ref="J28">IF(AND(ISBLANK(J29:J31)),"",SUM(J29:J31))</f>
        <v>7026863</v>
      </c>
    </row>
    <row r="29" spans="1:919" s="37" customFormat="1" ht="14.25" customHeight="1">
      <c r="A29" s="45">
        <v>0.12</v>
      </c>
      <c r="B29" s="45">
        <v>1.63</v>
      </c>
      <c r="C29" s="45" t="str">
        <f t="shared" si="0"/>
        <v/>
      </c>
      <c r="D29" s="45" t="str">
        <f t="shared" si="0"/>
        <v/>
      </c>
      <c r="E29" s="197" t="s">
        <v>2107</v>
      </c>
      <c r="F29" s="201" t="s">
        <v>2158</v>
      </c>
      <c r="G29" s="188"/>
      <c r="H29" s="185">
        <v>211</v>
      </c>
      <c r="I29" s="112"/>
      <c r="J29" s="112"/>
    </row>
    <row r="30" spans="1:919" s="37" customFormat="1" ht="14.25" customHeight="1">
      <c r="A30" s="45">
        <v>0.13</v>
      </c>
      <c r="B30" s="45">
        <v>1.64</v>
      </c>
      <c r="C30" s="45">
        <f t="shared" si="0"/>
        <v>19956.628333333334</v>
      </c>
      <c r="D30" s="45">
        <f t="shared" si="0"/>
        <v>1646296.2571428567</v>
      </c>
      <c r="E30" s="197" t="s">
        <v>2109</v>
      </c>
      <c r="F30" s="201" t="s">
        <v>2159</v>
      </c>
      <c r="G30" s="188"/>
      <c r="H30" s="185">
        <v>212</v>
      </c>
      <c r="I30" s="112">
        <v>921023</v>
      </c>
      <c r="J30" s="112">
        <v>7026863</v>
      </c>
    </row>
    <row r="31" spans="1:919" s="37" customFormat="1" ht="14.25" customHeight="1">
      <c r="A31" s="45">
        <v>0.15</v>
      </c>
      <c r="B31" s="45">
        <v>1.65</v>
      </c>
      <c r="C31" s="45" t="str">
        <f t="shared" si="0"/>
        <v/>
      </c>
      <c r="D31" s="45" t="str">
        <f t="shared" si="0"/>
        <v/>
      </c>
      <c r="E31" s="197" t="s">
        <v>2163</v>
      </c>
      <c r="F31" s="201" t="s">
        <v>2160</v>
      </c>
      <c r="G31" s="188"/>
      <c r="H31" s="185">
        <v>213</v>
      </c>
      <c r="I31" s="112"/>
      <c r="J31" s="112"/>
    </row>
    <row r="32" spans="1:919" s="37" customFormat="1" ht="14.25" customHeight="1">
      <c r="A32" s="45">
        <v>0.16</v>
      </c>
      <c r="B32" s="45">
        <v>1.66</v>
      </c>
      <c r="C32" s="45">
        <f t="shared" si="0"/>
        <v>201327.04</v>
      </c>
      <c r="D32" s="45">
        <f t="shared" si="0"/>
        <v>2458523.0425</v>
      </c>
      <c r="E32" s="198" t="s">
        <v>2059</v>
      </c>
      <c r="F32" s="188" t="s">
        <v>2164</v>
      </c>
      <c r="G32" s="188"/>
      <c r="H32" s="179">
        <v>214</v>
      </c>
      <c r="I32" s="194">
        <f>IFERROR(IF(AND(I33,I54,I65,I66,I67,I68,I69,I74,I75,I79)="","",SUM(I33,I54,I65,I66,I67,I68,I69,I74,I75,I79)),"")</f>
        <v>10066294</v>
      </c>
      <c r="J32" s="194">
        <f>IFERROR(IF(AND(J33,J54,J65,J66,J67,J68,J69,J74,J75,J79)="","",SUM(J33,J54,J65,J66,J67,J68,J69,J74,J75,J79)),"")</f>
        <v>11848291</v>
      </c>
    </row>
    <row r="33" spans="1:919" s="37" customFormat="1" ht="14.25" customHeight="1">
      <c r="A33" s="45">
        <v>0.17</v>
      </c>
      <c r="B33" s="45">
        <v>1.67</v>
      </c>
      <c r="C33" s="45">
        <f t="shared" si="0"/>
        <v>6980.2650000000003</v>
      </c>
      <c r="D33" s="45">
        <f t="shared" si="0"/>
        <v>23764.765999999996</v>
      </c>
      <c r="E33" s="197" t="s">
        <v>1980</v>
      </c>
      <c r="F33" s="188" t="s">
        <v>2165</v>
      </c>
      <c r="G33" s="188"/>
      <c r="H33" s="185">
        <v>215</v>
      </c>
      <c r="I33" s="111">
        <f>IFERROR(IF(AND(I34,I41,I42,I43,I44,I45,I46,I47,I48,I49,I50,I51,I52,I53)="","",SUM(I34,I41,I42,I43,I44,I45,I46,I47,I48,I49,I50,I51,I52,I53)),"")</f>
        <v>246321</v>
      </c>
      <c r="J33" s="111">
        <f>IFERROR(IF(AND(J34,J41,J42,J43,J44,J45,J46,J47,J48,J49,J50,J51,J52,J53)="","",SUM(J34,J41,J42,J43,J44,J45,J46,J47,J48,J49,J50,J51,J52,J53)),"")</f>
        <v>71144</v>
      </c>
    </row>
    <row r="34" spans="1:919" s="37" customFormat="1" ht="14.25" customHeight="1">
      <c r="A34" s="45">
        <v>0.18</v>
      </c>
      <c r="B34" s="45">
        <v>1.68</v>
      </c>
      <c r="C34" s="45">
        <f t="shared" si="0"/>
        <v>7390.81</v>
      </c>
      <c r="D34" s="45">
        <f t="shared" si="0"/>
        <v>23907.063999999998</v>
      </c>
      <c r="E34" s="197" t="s">
        <v>1983</v>
      </c>
      <c r="F34" s="189" t="s">
        <v>2166</v>
      </c>
      <c r="G34" s="188"/>
      <c r="H34" s="185">
        <v>216</v>
      </c>
      <c r="I34" s="112">
        <v>246321</v>
      </c>
      <c r="J34" s="112">
        <v>71144</v>
      </c>
    </row>
    <row r="35" spans="1:919" ht="5.25" customHeight="1">
      <c r="E35" s="37"/>
      <c r="F35" s="37"/>
      <c r="G35" s="37"/>
      <c r="H35" s="37"/>
      <c r="I35" s="37"/>
    </row>
    <row r="36" spans="1:919" ht="17.25" customHeight="1">
      <c r="E36" s="46"/>
      <c r="F36" s="46"/>
      <c r="G36" s="46"/>
      <c r="H36" s="37"/>
      <c r="I36" s="37"/>
      <c r="J36" s="34"/>
    </row>
    <row r="38" spans="1:919" s="146" customFormat="1" ht="17.25" customHeight="1">
      <c r="E38" s="147"/>
      <c r="J38" s="148" t="s">
        <v>2167</v>
      </c>
    </row>
    <row r="39" spans="1:919" ht="33" customHeight="1">
      <c r="E39" s="177" t="s">
        <v>1974</v>
      </c>
      <c r="F39" s="178" t="s">
        <v>1969</v>
      </c>
      <c r="G39" s="178" t="s">
        <v>1975</v>
      </c>
      <c r="H39" s="179" t="s">
        <v>1976</v>
      </c>
      <c r="I39" s="179" t="str">
        <f>I16</f>
        <v>Od 01.01. do 31.12.
tekuće godine</v>
      </c>
      <c r="J39" s="196" t="str">
        <f>J16</f>
        <v>Od 01.01. do 30.06.
prethodne godine</v>
      </c>
    </row>
    <row r="40" spans="1:919" s="51" customFormat="1" ht="12.75" customHeight="1">
      <c r="A40" s="49"/>
      <c r="B40" s="49"/>
      <c r="C40" s="49"/>
      <c r="D40" s="49"/>
      <c r="E40" s="180">
        <v>1</v>
      </c>
      <c r="F40" s="181">
        <v>2</v>
      </c>
      <c r="G40" s="181">
        <v>3</v>
      </c>
      <c r="H40" s="182">
        <v>4</v>
      </c>
      <c r="I40" s="182">
        <v>5</v>
      </c>
      <c r="J40" s="182">
        <v>6</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c r="IX40" s="50"/>
      <c r="IY40" s="50"/>
      <c r="IZ40" s="50"/>
      <c r="JA40" s="50"/>
      <c r="JB40" s="50"/>
      <c r="JC40" s="50"/>
      <c r="JD40" s="50"/>
      <c r="JE40" s="50"/>
      <c r="JF40" s="50"/>
      <c r="JG40" s="50"/>
      <c r="JH40" s="50"/>
      <c r="JI40" s="50"/>
      <c r="JJ40" s="50"/>
      <c r="JK40" s="50"/>
      <c r="JL40" s="50"/>
      <c r="JM40" s="50"/>
      <c r="JN40" s="50"/>
      <c r="JO40" s="50"/>
      <c r="JP40" s="50"/>
      <c r="JQ40" s="50"/>
      <c r="JR40" s="50"/>
      <c r="JS40" s="50"/>
      <c r="JT40" s="50"/>
      <c r="JU40" s="50"/>
      <c r="JV40" s="50"/>
      <c r="JW40" s="50"/>
      <c r="JX40" s="50"/>
      <c r="JY40" s="50"/>
      <c r="JZ40" s="50"/>
      <c r="KA40" s="50"/>
      <c r="KB40" s="50"/>
      <c r="KC40" s="50"/>
      <c r="KD40" s="50"/>
      <c r="KE40" s="50"/>
      <c r="KF40" s="50"/>
      <c r="KG40" s="50"/>
      <c r="KH40" s="50"/>
      <c r="KI40" s="50"/>
      <c r="KJ40" s="50"/>
      <c r="KK40" s="50"/>
      <c r="KL40" s="50"/>
      <c r="KM40" s="50"/>
      <c r="KN40" s="50"/>
      <c r="KO40" s="50"/>
      <c r="KP40" s="50"/>
      <c r="KQ40" s="50"/>
      <c r="KR40" s="50"/>
      <c r="KS40" s="50"/>
      <c r="KT40" s="50"/>
      <c r="KU40" s="50"/>
      <c r="KV40" s="50"/>
      <c r="KW40" s="50"/>
      <c r="KX40" s="50"/>
      <c r="KY40" s="50"/>
      <c r="KZ40" s="50"/>
      <c r="LA40" s="50"/>
      <c r="LB40" s="50"/>
      <c r="LC40" s="50"/>
      <c r="LD40" s="50"/>
      <c r="LE40" s="50"/>
      <c r="LF40" s="50"/>
      <c r="LG40" s="50"/>
      <c r="LH40" s="50"/>
      <c r="LI40" s="50"/>
      <c r="LJ40" s="50"/>
      <c r="LK40" s="50"/>
      <c r="LL40" s="50"/>
      <c r="LM40" s="50"/>
      <c r="LN40" s="50"/>
      <c r="LO40" s="50"/>
      <c r="LP40" s="50"/>
      <c r="LQ40" s="50"/>
      <c r="LR40" s="50"/>
      <c r="LS40" s="50"/>
      <c r="LT40" s="50"/>
      <c r="LU40" s="50"/>
      <c r="LV40" s="50"/>
      <c r="LW40" s="50"/>
      <c r="LX40" s="50"/>
      <c r="LY40" s="50"/>
      <c r="LZ40" s="50"/>
      <c r="MA40" s="50"/>
      <c r="MB40" s="50"/>
      <c r="MC40" s="50"/>
      <c r="MD40" s="50"/>
      <c r="ME40" s="50"/>
      <c r="MF40" s="50"/>
      <c r="MG40" s="50"/>
      <c r="MH40" s="50"/>
      <c r="MI40" s="50"/>
      <c r="MJ40" s="50"/>
      <c r="MK40" s="50"/>
      <c r="ML40" s="50"/>
      <c r="MM40" s="50"/>
      <c r="MN40" s="50"/>
      <c r="MO40" s="50"/>
      <c r="MP40" s="50"/>
      <c r="MQ40" s="50"/>
      <c r="MR40" s="50"/>
      <c r="MS40" s="50"/>
      <c r="MT40" s="50"/>
      <c r="MU40" s="50"/>
      <c r="MV40" s="50"/>
      <c r="MW40" s="50"/>
      <c r="MX40" s="50"/>
      <c r="MY40" s="50"/>
      <c r="MZ40" s="50"/>
      <c r="NA40" s="50"/>
      <c r="NB40" s="50"/>
      <c r="NC40" s="50"/>
      <c r="ND40" s="50"/>
      <c r="NE40" s="50"/>
      <c r="NF40" s="50"/>
      <c r="NG40" s="50"/>
      <c r="NH40" s="50"/>
      <c r="NI40" s="50"/>
      <c r="NJ40" s="50"/>
      <c r="NK40" s="50"/>
      <c r="NL40" s="50"/>
      <c r="NM40" s="50"/>
      <c r="NN40" s="50"/>
      <c r="NO40" s="50"/>
      <c r="NP40" s="50"/>
      <c r="NQ40" s="50"/>
      <c r="NR40" s="50"/>
      <c r="NS40" s="50"/>
      <c r="NT40" s="50"/>
      <c r="NU40" s="50"/>
      <c r="NV40" s="50"/>
      <c r="NW40" s="50"/>
      <c r="NX40" s="50"/>
      <c r="NY40" s="50"/>
      <c r="NZ40" s="50"/>
      <c r="OA40" s="50"/>
      <c r="OB40" s="50"/>
      <c r="OC40" s="50"/>
      <c r="OD40" s="50"/>
      <c r="OE40" s="50"/>
      <c r="OF40" s="50"/>
      <c r="OG40" s="50"/>
      <c r="OH40" s="50"/>
      <c r="OI40" s="50"/>
      <c r="OJ40" s="50"/>
      <c r="OK40" s="50"/>
      <c r="OL40" s="50"/>
      <c r="OM40" s="50"/>
      <c r="ON40" s="50"/>
      <c r="OO40" s="50"/>
      <c r="OP40" s="50"/>
      <c r="OQ40" s="50"/>
      <c r="OR40" s="50"/>
      <c r="OS40" s="50"/>
      <c r="OT40" s="50"/>
      <c r="OU40" s="50"/>
      <c r="OV40" s="50"/>
      <c r="OW40" s="50"/>
      <c r="OX40" s="50"/>
      <c r="OY40" s="50"/>
      <c r="OZ40" s="50"/>
      <c r="PA40" s="50"/>
      <c r="PB40" s="50"/>
      <c r="PC40" s="50"/>
      <c r="PD40" s="50"/>
      <c r="PE40" s="50"/>
      <c r="PF40" s="50"/>
      <c r="PG40" s="50"/>
      <c r="PH40" s="50"/>
      <c r="PI40" s="50"/>
      <c r="PJ40" s="50"/>
      <c r="PK40" s="50"/>
      <c r="PL40" s="50"/>
      <c r="PM40" s="50"/>
      <c r="PN40" s="50"/>
      <c r="PO40" s="50"/>
      <c r="PP40" s="50"/>
      <c r="PQ40" s="50"/>
      <c r="PR40" s="50"/>
      <c r="PS40" s="50"/>
      <c r="PT40" s="50"/>
      <c r="PU40" s="50"/>
      <c r="PV40" s="50"/>
      <c r="PW40" s="50"/>
      <c r="PX40" s="50"/>
      <c r="PY40" s="50"/>
      <c r="PZ40" s="50"/>
      <c r="QA40" s="50"/>
      <c r="QB40" s="50"/>
      <c r="QC40" s="50"/>
      <c r="QD40" s="50"/>
      <c r="QE40" s="50"/>
      <c r="QF40" s="50"/>
      <c r="QG40" s="50"/>
      <c r="QH40" s="50"/>
      <c r="QI40" s="50"/>
      <c r="QJ40" s="50"/>
      <c r="QK40" s="50"/>
      <c r="QL40" s="50"/>
      <c r="QM40" s="50"/>
      <c r="QN40" s="50"/>
      <c r="QO40" s="50"/>
      <c r="QP40" s="50"/>
      <c r="QQ40" s="50"/>
      <c r="QR40" s="50"/>
      <c r="QS40" s="50"/>
      <c r="QT40" s="50"/>
      <c r="QU40" s="50"/>
      <c r="QV40" s="50"/>
      <c r="QW40" s="50"/>
      <c r="QX40" s="50"/>
      <c r="QY40" s="50"/>
      <c r="QZ40" s="50"/>
      <c r="RA40" s="50"/>
      <c r="RB40" s="50"/>
      <c r="RC40" s="50"/>
      <c r="RD40" s="50"/>
      <c r="RE40" s="50"/>
      <c r="RF40" s="50"/>
      <c r="RG40" s="50"/>
      <c r="RH40" s="50"/>
      <c r="RI40" s="50"/>
      <c r="RJ40" s="50"/>
      <c r="RK40" s="50"/>
      <c r="RL40" s="50"/>
      <c r="RM40" s="50"/>
      <c r="RN40" s="50"/>
      <c r="RO40" s="50"/>
      <c r="RP40" s="50"/>
      <c r="RQ40" s="50"/>
      <c r="RR40" s="50"/>
      <c r="RS40" s="50"/>
      <c r="RT40" s="50"/>
      <c r="RU40" s="50"/>
      <c r="RV40" s="50"/>
      <c r="RW40" s="50"/>
      <c r="RX40" s="50"/>
      <c r="RY40" s="50"/>
      <c r="RZ40" s="50"/>
      <c r="SA40" s="50"/>
      <c r="SB40" s="50"/>
      <c r="SC40" s="50"/>
      <c r="SD40" s="50"/>
      <c r="SE40" s="50"/>
      <c r="SF40" s="50"/>
      <c r="SG40" s="50"/>
      <c r="SH40" s="50"/>
      <c r="SI40" s="50"/>
      <c r="SJ40" s="50"/>
      <c r="SK40" s="50"/>
      <c r="SL40" s="50"/>
      <c r="SM40" s="50"/>
      <c r="SN40" s="50"/>
      <c r="SO40" s="50"/>
      <c r="SP40" s="50"/>
      <c r="SQ40" s="50"/>
      <c r="SR40" s="50"/>
      <c r="SS40" s="50"/>
      <c r="ST40" s="50"/>
      <c r="SU40" s="50"/>
      <c r="SV40" s="50"/>
      <c r="SW40" s="50"/>
      <c r="SX40" s="50"/>
      <c r="SY40" s="50"/>
      <c r="SZ40" s="50"/>
      <c r="TA40" s="50"/>
      <c r="TB40" s="50"/>
      <c r="TC40" s="50"/>
      <c r="TD40" s="50"/>
      <c r="TE40" s="50"/>
      <c r="TF40" s="50"/>
      <c r="TG40" s="50"/>
      <c r="TH40" s="50"/>
      <c r="TI40" s="50"/>
      <c r="TJ40" s="50"/>
      <c r="TK40" s="50"/>
      <c r="TL40" s="50"/>
      <c r="TM40" s="50"/>
      <c r="TN40" s="50"/>
      <c r="TO40" s="50"/>
      <c r="TP40" s="50"/>
      <c r="TQ40" s="50"/>
      <c r="TR40" s="50"/>
      <c r="TS40" s="50"/>
      <c r="TT40" s="50"/>
      <c r="TU40" s="50"/>
      <c r="TV40" s="50"/>
      <c r="TW40" s="50"/>
      <c r="TX40" s="50"/>
      <c r="TY40" s="50"/>
      <c r="TZ40" s="50"/>
      <c r="UA40" s="50"/>
      <c r="UB40" s="50"/>
      <c r="UC40" s="50"/>
      <c r="UD40" s="50"/>
      <c r="UE40" s="50"/>
      <c r="UF40" s="50"/>
      <c r="UG40" s="50"/>
      <c r="UH40" s="50"/>
      <c r="UI40" s="50"/>
      <c r="UJ40" s="50"/>
      <c r="UK40" s="50"/>
      <c r="UL40" s="50"/>
      <c r="UM40" s="50"/>
      <c r="UN40" s="50"/>
      <c r="UO40" s="50"/>
      <c r="UP40" s="50"/>
      <c r="UQ40" s="50"/>
      <c r="UR40" s="50"/>
      <c r="US40" s="50"/>
      <c r="UT40" s="50"/>
      <c r="UU40" s="50"/>
      <c r="UV40" s="50"/>
      <c r="UW40" s="50"/>
      <c r="UX40" s="50"/>
      <c r="UY40" s="50"/>
      <c r="UZ40" s="50"/>
      <c r="VA40" s="50"/>
      <c r="VB40" s="50"/>
      <c r="VC40" s="50"/>
      <c r="VD40" s="50"/>
      <c r="VE40" s="50"/>
      <c r="VF40" s="50"/>
      <c r="VG40" s="50"/>
      <c r="VH40" s="50"/>
      <c r="VI40" s="50"/>
      <c r="VJ40" s="50"/>
      <c r="VK40" s="50"/>
      <c r="VL40" s="50"/>
      <c r="VM40" s="50"/>
      <c r="VN40" s="50"/>
      <c r="VO40" s="50"/>
      <c r="VP40" s="50"/>
      <c r="VQ40" s="50"/>
      <c r="VR40" s="50"/>
      <c r="VS40" s="50"/>
      <c r="VT40" s="50"/>
      <c r="VU40" s="50"/>
      <c r="VV40" s="50"/>
      <c r="VW40" s="50"/>
      <c r="VX40" s="50"/>
      <c r="VY40" s="50"/>
      <c r="VZ40" s="50"/>
      <c r="WA40" s="50"/>
      <c r="WB40" s="50"/>
      <c r="WC40" s="50"/>
      <c r="WD40" s="50"/>
      <c r="WE40" s="50"/>
      <c r="WF40" s="50"/>
      <c r="WG40" s="50"/>
      <c r="WH40" s="50"/>
      <c r="WI40" s="50"/>
      <c r="WJ40" s="50"/>
      <c r="WK40" s="50"/>
      <c r="WL40" s="50"/>
      <c r="WM40" s="50"/>
      <c r="WN40" s="50"/>
      <c r="WO40" s="50"/>
      <c r="WP40" s="50"/>
      <c r="WQ40" s="50"/>
      <c r="WR40" s="50"/>
      <c r="WS40" s="50"/>
      <c r="WT40" s="50"/>
      <c r="WU40" s="50"/>
      <c r="WV40" s="50"/>
      <c r="WW40" s="50"/>
      <c r="WX40" s="50"/>
      <c r="WY40" s="50"/>
      <c r="WZ40" s="50"/>
      <c r="XA40" s="50"/>
      <c r="XB40" s="50"/>
      <c r="XC40" s="50"/>
      <c r="XD40" s="50"/>
      <c r="XE40" s="50"/>
      <c r="XF40" s="50"/>
      <c r="XG40" s="50"/>
      <c r="XH40" s="50"/>
      <c r="XI40" s="50"/>
      <c r="XJ40" s="50"/>
      <c r="XK40" s="50"/>
      <c r="XL40" s="50"/>
      <c r="XM40" s="50"/>
      <c r="XN40" s="50"/>
      <c r="XO40" s="50"/>
      <c r="XP40" s="50"/>
      <c r="XQ40" s="50"/>
      <c r="XR40" s="50"/>
      <c r="XS40" s="50"/>
      <c r="XT40" s="50"/>
      <c r="XU40" s="50"/>
      <c r="XV40" s="50"/>
      <c r="XW40" s="50"/>
      <c r="XX40" s="50"/>
      <c r="XY40" s="50"/>
      <c r="XZ40" s="50"/>
      <c r="YA40" s="50"/>
      <c r="YB40" s="50"/>
      <c r="YC40" s="50"/>
      <c r="YD40" s="50"/>
      <c r="YE40" s="50"/>
      <c r="YF40" s="50"/>
      <c r="YG40" s="50"/>
      <c r="YH40" s="50"/>
      <c r="YI40" s="50"/>
      <c r="YJ40" s="50"/>
      <c r="YK40" s="50"/>
      <c r="YL40" s="50"/>
      <c r="YM40" s="50"/>
      <c r="YN40" s="50"/>
      <c r="YO40" s="50"/>
      <c r="YP40" s="50"/>
      <c r="YQ40" s="50"/>
      <c r="YR40" s="50"/>
      <c r="YS40" s="50"/>
      <c r="YT40" s="50"/>
      <c r="YU40" s="50"/>
      <c r="YV40" s="50"/>
      <c r="YW40" s="50"/>
      <c r="YX40" s="50"/>
      <c r="YY40" s="50"/>
      <c r="YZ40" s="50"/>
      <c r="ZA40" s="50"/>
      <c r="ZB40" s="50"/>
      <c r="ZC40" s="50"/>
      <c r="ZD40" s="50"/>
      <c r="ZE40" s="50"/>
      <c r="ZF40" s="50"/>
      <c r="ZG40" s="50"/>
      <c r="ZH40" s="50"/>
      <c r="ZI40" s="50"/>
      <c r="ZJ40" s="50"/>
      <c r="ZK40" s="50"/>
      <c r="ZL40" s="50"/>
      <c r="ZM40" s="50"/>
      <c r="ZN40" s="50"/>
      <c r="ZO40" s="50"/>
      <c r="ZP40" s="50"/>
      <c r="ZQ40" s="50"/>
      <c r="ZR40" s="50"/>
      <c r="ZS40" s="50"/>
      <c r="ZT40" s="50"/>
      <c r="ZU40" s="50"/>
      <c r="ZV40" s="50"/>
      <c r="ZW40" s="50"/>
      <c r="ZX40" s="50"/>
      <c r="ZY40" s="50"/>
      <c r="ZZ40" s="50"/>
      <c r="AAA40" s="50"/>
      <c r="AAB40" s="50"/>
      <c r="AAC40" s="50"/>
      <c r="AAD40" s="50"/>
      <c r="AAE40" s="50"/>
      <c r="AAF40" s="50"/>
      <c r="AAG40" s="50"/>
      <c r="AAH40" s="50"/>
      <c r="AAI40" s="50"/>
      <c r="AAJ40" s="50"/>
      <c r="AAK40" s="50"/>
      <c r="AAL40" s="50"/>
      <c r="AAM40" s="50"/>
      <c r="AAN40" s="50"/>
      <c r="AAO40" s="50"/>
      <c r="AAP40" s="50"/>
      <c r="AAQ40" s="50"/>
      <c r="AAR40" s="50"/>
      <c r="AAS40" s="50"/>
      <c r="AAT40" s="50"/>
      <c r="AAU40" s="50"/>
      <c r="AAV40" s="50"/>
      <c r="AAW40" s="50"/>
      <c r="AAX40" s="50"/>
      <c r="AAY40" s="50"/>
      <c r="AAZ40" s="50"/>
      <c r="ABA40" s="50"/>
      <c r="ABB40" s="50"/>
      <c r="ABC40" s="50"/>
      <c r="ABD40" s="50"/>
      <c r="ABE40" s="50"/>
      <c r="ABF40" s="50"/>
      <c r="ABG40" s="50"/>
      <c r="ABH40" s="50"/>
      <c r="ABI40" s="50"/>
      <c r="ABJ40" s="50"/>
      <c r="ABK40" s="50"/>
      <c r="ABL40" s="50"/>
      <c r="ABM40" s="50"/>
      <c r="ABN40" s="50"/>
      <c r="ABO40" s="50"/>
      <c r="ABP40" s="50"/>
      <c r="ABQ40" s="50"/>
      <c r="ABR40" s="50"/>
      <c r="ABS40" s="50"/>
      <c r="ABT40" s="50"/>
      <c r="ABU40" s="50"/>
      <c r="ABV40" s="50"/>
      <c r="ABW40" s="50"/>
      <c r="ABX40" s="50"/>
      <c r="ABY40" s="50"/>
      <c r="ABZ40" s="50"/>
      <c r="ACA40" s="50"/>
      <c r="ACB40" s="50"/>
      <c r="ACC40" s="50"/>
      <c r="ACD40" s="50"/>
      <c r="ACE40" s="50"/>
      <c r="ACF40" s="50"/>
      <c r="ACG40" s="50"/>
      <c r="ACH40" s="50"/>
      <c r="ACI40" s="50"/>
      <c r="ACJ40" s="50"/>
      <c r="ACK40" s="50"/>
      <c r="ACL40" s="50"/>
      <c r="ACM40" s="50"/>
      <c r="ACN40" s="50"/>
      <c r="ACO40" s="50"/>
      <c r="ACP40" s="50"/>
      <c r="ACQ40" s="50"/>
      <c r="ACR40" s="50"/>
      <c r="ACS40" s="50"/>
      <c r="ACT40" s="50"/>
      <c r="ACU40" s="50"/>
      <c r="ACV40" s="50"/>
      <c r="ACW40" s="50"/>
      <c r="ACX40" s="50"/>
      <c r="ACY40" s="50"/>
      <c r="ACZ40" s="50"/>
      <c r="ADA40" s="50"/>
      <c r="ADB40" s="50"/>
      <c r="ADC40" s="50"/>
      <c r="ADD40" s="50"/>
      <c r="ADE40" s="50"/>
      <c r="ADF40" s="50"/>
      <c r="ADG40" s="50"/>
      <c r="ADH40" s="50"/>
      <c r="ADI40" s="50"/>
      <c r="ADJ40" s="50"/>
      <c r="ADK40" s="50"/>
      <c r="ADL40" s="50"/>
      <c r="ADM40" s="50"/>
      <c r="ADN40" s="50"/>
      <c r="ADO40" s="50"/>
      <c r="ADP40" s="50"/>
      <c r="ADQ40" s="50"/>
      <c r="ADR40" s="50"/>
      <c r="ADS40" s="50"/>
      <c r="ADT40" s="50"/>
      <c r="ADU40" s="50"/>
      <c r="ADV40" s="50"/>
      <c r="ADW40" s="50"/>
      <c r="ADX40" s="50"/>
      <c r="ADY40" s="50"/>
      <c r="ADZ40" s="50"/>
      <c r="AEA40" s="50"/>
      <c r="AEB40" s="50"/>
      <c r="AEC40" s="50"/>
      <c r="AED40" s="50"/>
      <c r="AEE40" s="50"/>
      <c r="AEF40" s="50"/>
      <c r="AEG40" s="50"/>
      <c r="AEH40" s="50"/>
      <c r="AEI40" s="50"/>
      <c r="AEJ40" s="50"/>
      <c r="AEK40" s="50"/>
      <c r="AEL40" s="50"/>
      <c r="AEM40" s="50"/>
      <c r="AEN40" s="50"/>
      <c r="AEO40" s="50"/>
      <c r="AEP40" s="50"/>
      <c r="AEQ40" s="50"/>
      <c r="AER40" s="50"/>
      <c r="AES40" s="50"/>
      <c r="AET40" s="50"/>
      <c r="AEU40" s="50"/>
      <c r="AEV40" s="50"/>
      <c r="AEW40" s="50"/>
      <c r="AEX40" s="50"/>
      <c r="AEY40" s="50"/>
      <c r="AEZ40" s="50"/>
      <c r="AFA40" s="50"/>
      <c r="AFB40" s="50"/>
      <c r="AFC40" s="50"/>
      <c r="AFD40" s="50"/>
      <c r="AFE40" s="50"/>
      <c r="AFF40" s="50"/>
      <c r="AFG40" s="50"/>
      <c r="AFH40" s="50"/>
      <c r="AFI40" s="50"/>
      <c r="AFJ40" s="50"/>
      <c r="AFK40" s="50"/>
      <c r="AFL40" s="50"/>
      <c r="AFM40" s="50"/>
      <c r="AFN40" s="50"/>
      <c r="AFO40" s="50"/>
      <c r="AFP40" s="50"/>
      <c r="AFQ40" s="50"/>
      <c r="AFR40" s="50"/>
      <c r="AFS40" s="50"/>
      <c r="AFT40" s="50"/>
      <c r="AFU40" s="50"/>
      <c r="AFV40" s="50"/>
      <c r="AFW40" s="50"/>
      <c r="AFX40" s="50"/>
      <c r="AFY40" s="50"/>
      <c r="AFZ40" s="50"/>
      <c r="AGA40" s="50"/>
      <c r="AGB40" s="50"/>
      <c r="AGC40" s="50"/>
      <c r="AGD40" s="50"/>
      <c r="AGE40" s="50"/>
      <c r="AGF40" s="50"/>
      <c r="AGG40" s="50"/>
      <c r="AGH40" s="50"/>
      <c r="AGI40" s="50"/>
      <c r="AGJ40" s="50"/>
      <c r="AGK40" s="50"/>
      <c r="AGL40" s="50"/>
      <c r="AGM40" s="50"/>
      <c r="AGN40" s="50"/>
      <c r="AGO40" s="50"/>
      <c r="AGP40" s="50"/>
      <c r="AGQ40" s="50"/>
      <c r="AGR40" s="50"/>
      <c r="AGS40" s="50"/>
      <c r="AGT40" s="50"/>
      <c r="AGU40" s="50"/>
      <c r="AGV40" s="50"/>
      <c r="AGW40" s="50"/>
      <c r="AGX40" s="50"/>
      <c r="AGY40" s="50"/>
      <c r="AGZ40" s="50"/>
      <c r="AHA40" s="50"/>
      <c r="AHB40" s="50"/>
      <c r="AHC40" s="50"/>
      <c r="AHD40" s="50"/>
      <c r="AHE40" s="50"/>
      <c r="AHF40" s="50"/>
      <c r="AHG40" s="50"/>
      <c r="AHH40" s="50"/>
      <c r="AHI40" s="50"/>
      <c r="AHJ40" s="50"/>
      <c r="AHK40" s="50"/>
      <c r="AHL40" s="50"/>
      <c r="AHM40" s="50"/>
      <c r="AHN40" s="50"/>
      <c r="AHO40" s="50"/>
      <c r="AHP40" s="50"/>
      <c r="AHQ40" s="50"/>
      <c r="AHR40" s="50"/>
      <c r="AHS40" s="50"/>
      <c r="AHT40" s="50"/>
      <c r="AHU40" s="50"/>
      <c r="AHV40" s="50"/>
      <c r="AHW40" s="50"/>
      <c r="AHX40" s="50"/>
      <c r="AHY40" s="50"/>
      <c r="AHZ40" s="50"/>
      <c r="AIA40" s="50"/>
      <c r="AIB40" s="50"/>
      <c r="AIC40" s="50"/>
      <c r="AID40" s="50"/>
      <c r="AIE40" s="50"/>
      <c r="AIF40" s="50"/>
      <c r="AIG40" s="50"/>
      <c r="AIH40" s="50"/>
      <c r="AII40" s="50"/>
    </row>
    <row r="41" spans="1:919" s="37" customFormat="1" ht="24" customHeight="1">
      <c r="A41" s="45">
        <v>0.19</v>
      </c>
      <c r="B41" s="45">
        <v>1.69</v>
      </c>
      <c r="C41" s="45" t="str">
        <f>IF(LEN(I41)=0,"",1+ABS((I41*A41)/LEN(I41))+A41)</f>
        <v/>
      </c>
      <c r="D41" s="45" t="str">
        <f>IF(LEN(J41)=0,"",1+ABS((J41*B41)/LEN(J41))+B41)</f>
        <v/>
      </c>
      <c r="E41" s="197" t="s">
        <v>1985</v>
      </c>
      <c r="F41" s="189" t="s">
        <v>2168</v>
      </c>
      <c r="G41" s="188"/>
      <c r="H41" s="185">
        <v>217</v>
      </c>
      <c r="I41" s="112"/>
      <c r="J41" s="112"/>
    </row>
    <row r="42" spans="1:919" s="37" customFormat="1" ht="24" customHeight="1">
      <c r="A42" s="45">
        <v>0.2</v>
      </c>
      <c r="B42" s="45">
        <v>1.7</v>
      </c>
      <c r="C42" s="45" t="str">
        <f t="shared" ref="C42:D69" si="1">IF(LEN(I42)=0,"",1+ABS((I42*A42)/LEN(I42))+A42)</f>
        <v/>
      </c>
      <c r="D42" s="45" t="str">
        <f t="shared" si="1"/>
        <v/>
      </c>
      <c r="E42" s="202" t="s">
        <v>1988</v>
      </c>
      <c r="F42" s="203" t="s">
        <v>2169</v>
      </c>
      <c r="G42" s="204"/>
      <c r="H42" s="205">
        <v>218</v>
      </c>
      <c r="I42" s="112"/>
      <c r="J42" s="112"/>
    </row>
    <row r="43" spans="1:919" s="37" customFormat="1" ht="14.25" customHeight="1">
      <c r="A43" s="45">
        <v>0.21</v>
      </c>
      <c r="B43" s="45">
        <v>1.71</v>
      </c>
      <c r="C43" s="45" t="str">
        <f t="shared" si="1"/>
        <v/>
      </c>
      <c r="D43" s="45" t="str">
        <f t="shared" si="1"/>
        <v/>
      </c>
      <c r="E43" s="202" t="s">
        <v>1991</v>
      </c>
      <c r="F43" s="203" t="s">
        <v>2170</v>
      </c>
      <c r="G43" s="204"/>
      <c r="H43" s="185">
        <v>219</v>
      </c>
      <c r="I43" s="112"/>
      <c r="J43" s="112"/>
    </row>
    <row r="44" spans="1:919" s="37" customFormat="1" ht="14.25" customHeight="1">
      <c r="A44" s="45">
        <v>0.22</v>
      </c>
      <c r="B44" s="45">
        <v>1.72</v>
      </c>
      <c r="C44" s="45" t="str">
        <f t="shared" si="1"/>
        <v/>
      </c>
      <c r="D44" s="45" t="str">
        <f t="shared" si="1"/>
        <v/>
      </c>
      <c r="E44" s="202" t="s">
        <v>1994</v>
      </c>
      <c r="F44" s="203" t="s">
        <v>2171</v>
      </c>
      <c r="G44" s="204"/>
      <c r="H44" s="205">
        <v>220</v>
      </c>
      <c r="I44" s="112"/>
      <c r="J44" s="112"/>
    </row>
    <row r="45" spans="1:919" s="37" customFormat="1" ht="24" customHeight="1">
      <c r="A45" s="45">
        <v>0.23</v>
      </c>
      <c r="B45" s="45">
        <v>1.73</v>
      </c>
      <c r="C45" s="45" t="str">
        <f t="shared" si="1"/>
        <v/>
      </c>
      <c r="D45" s="45" t="str">
        <f t="shared" si="1"/>
        <v/>
      </c>
      <c r="E45" s="202" t="s">
        <v>1997</v>
      </c>
      <c r="F45" s="203" t="s">
        <v>2172</v>
      </c>
      <c r="G45" s="204"/>
      <c r="H45" s="185">
        <v>221</v>
      </c>
      <c r="I45" s="112"/>
      <c r="J45" s="112"/>
    </row>
    <row r="46" spans="1:919" s="37" customFormat="1" ht="14.25" customHeight="1">
      <c r="A46" s="45">
        <v>0.24</v>
      </c>
      <c r="B46" s="45">
        <v>1.74</v>
      </c>
      <c r="C46" s="45" t="str">
        <f t="shared" si="1"/>
        <v/>
      </c>
      <c r="D46" s="45" t="str">
        <f t="shared" si="1"/>
        <v/>
      </c>
      <c r="E46" s="202" t="s">
        <v>2173</v>
      </c>
      <c r="F46" s="203" t="s">
        <v>2174</v>
      </c>
      <c r="G46" s="204"/>
      <c r="H46" s="205">
        <v>222</v>
      </c>
      <c r="I46" s="112"/>
      <c r="J46" s="112"/>
    </row>
    <row r="47" spans="1:919" s="37" customFormat="1" ht="24" customHeight="1">
      <c r="A47" s="45">
        <v>0.25</v>
      </c>
      <c r="B47" s="45">
        <v>1.75</v>
      </c>
      <c r="C47" s="45" t="str">
        <f t="shared" si="1"/>
        <v/>
      </c>
      <c r="D47" s="45" t="str">
        <f t="shared" si="1"/>
        <v/>
      </c>
      <c r="E47" s="202" t="s">
        <v>2175</v>
      </c>
      <c r="F47" s="203" t="s">
        <v>2176</v>
      </c>
      <c r="G47" s="204"/>
      <c r="H47" s="185">
        <v>223</v>
      </c>
      <c r="I47" s="112"/>
      <c r="J47" s="112"/>
    </row>
    <row r="48" spans="1:919" s="37" customFormat="1" ht="14.25" customHeight="1">
      <c r="A48" s="45">
        <v>0.26</v>
      </c>
      <c r="B48" s="45">
        <v>1.76</v>
      </c>
      <c r="C48" s="45" t="str">
        <f t="shared" si="1"/>
        <v/>
      </c>
      <c r="D48" s="45" t="str">
        <f t="shared" si="1"/>
        <v/>
      </c>
      <c r="E48" s="202" t="s">
        <v>2177</v>
      </c>
      <c r="F48" s="203" t="s">
        <v>2178</v>
      </c>
      <c r="G48" s="204"/>
      <c r="H48" s="205">
        <v>224</v>
      </c>
      <c r="I48" s="112"/>
      <c r="J48" s="112"/>
    </row>
    <row r="49" spans="1:10" s="37" customFormat="1" ht="14.25" customHeight="1">
      <c r="A49" s="45">
        <v>0.27</v>
      </c>
      <c r="B49" s="45">
        <v>1.77</v>
      </c>
      <c r="C49" s="45" t="str">
        <f t="shared" si="1"/>
        <v/>
      </c>
      <c r="D49" s="45" t="str">
        <f t="shared" si="1"/>
        <v/>
      </c>
      <c r="E49" s="202" t="s">
        <v>2179</v>
      </c>
      <c r="F49" s="203" t="s">
        <v>2180</v>
      </c>
      <c r="G49" s="204"/>
      <c r="H49" s="185">
        <v>225</v>
      </c>
      <c r="I49" s="112"/>
      <c r="J49" s="112"/>
    </row>
    <row r="50" spans="1:10" s="37" customFormat="1" ht="14.25" customHeight="1">
      <c r="A50" s="45">
        <v>0.28000000000000003</v>
      </c>
      <c r="B50" s="45">
        <v>1.78</v>
      </c>
      <c r="C50" s="45" t="str">
        <f t="shared" si="1"/>
        <v/>
      </c>
      <c r="D50" s="45" t="str">
        <f t="shared" si="1"/>
        <v/>
      </c>
      <c r="E50" s="202" t="s">
        <v>2181</v>
      </c>
      <c r="F50" s="203" t="s">
        <v>2182</v>
      </c>
      <c r="G50" s="204"/>
      <c r="H50" s="205">
        <v>226</v>
      </c>
      <c r="I50" s="112"/>
      <c r="J50" s="112"/>
    </row>
    <row r="51" spans="1:10" s="37" customFormat="1" ht="24" customHeight="1">
      <c r="A51" s="45">
        <v>0.28999999999999998</v>
      </c>
      <c r="B51" s="45">
        <v>1.79</v>
      </c>
      <c r="C51" s="45" t="str">
        <f t="shared" si="1"/>
        <v/>
      </c>
      <c r="D51" s="45" t="str">
        <f t="shared" si="1"/>
        <v/>
      </c>
      <c r="E51" s="202" t="s">
        <v>2183</v>
      </c>
      <c r="F51" s="203" t="s">
        <v>2184</v>
      </c>
      <c r="G51" s="204"/>
      <c r="H51" s="185">
        <v>227</v>
      </c>
      <c r="I51" s="112"/>
      <c r="J51" s="112"/>
    </row>
    <row r="52" spans="1:10" s="37" customFormat="1" ht="14.25" customHeight="1">
      <c r="A52" s="45">
        <v>0.3</v>
      </c>
      <c r="B52" s="45">
        <v>1.8</v>
      </c>
      <c r="C52" s="45" t="str">
        <f t="shared" si="1"/>
        <v/>
      </c>
      <c r="D52" s="45" t="str">
        <f t="shared" si="1"/>
        <v/>
      </c>
      <c r="E52" s="202" t="s">
        <v>2185</v>
      </c>
      <c r="F52" s="203" t="s">
        <v>2186</v>
      </c>
      <c r="G52" s="204"/>
      <c r="H52" s="205">
        <v>228</v>
      </c>
      <c r="I52" s="112"/>
      <c r="J52" s="112"/>
    </row>
    <row r="53" spans="1:10" s="37" customFormat="1" ht="24" customHeight="1">
      <c r="A53" s="45">
        <v>0.31</v>
      </c>
      <c r="B53" s="45">
        <v>1.81</v>
      </c>
      <c r="C53" s="45" t="str">
        <f t="shared" si="1"/>
        <v/>
      </c>
      <c r="D53" s="45" t="str">
        <f t="shared" si="1"/>
        <v/>
      </c>
      <c r="E53" s="202" t="s">
        <v>2187</v>
      </c>
      <c r="F53" s="203" t="s">
        <v>2188</v>
      </c>
      <c r="G53" s="204"/>
      <c r="H53" s="185">
        <v>229</v>
      </c>
      <c r="I53" s="112"/>
      <c r="J53" s="112"/>
    </row>
    <row r="54" spans="1:10" s="37" customFormat="1" ht="14.25" customHeight="1">
      <c r="A54" s="45">
        <v>0.32</v>
      </c>
      <c r="B54" s="45">
        <v>1.82</v>
      </c>
      <c r="C54" s="45" t="str">
        <f t="shared" si="1"/>
        <v/>
      </c>
      <c r="D54" s="45" t="str">
        <f t="shared" si="1"/>
        <v/>
      </c>
      <c r="E54" s="202" t="s">
        <v>1999</v>
      </c>
      <c r="F54" s="204" t="s">
        <v>2189</v>
      </c>
      <c r="G54" s="204"/>
      <c r="H54" s="205">
        <v>230</v>
      </c>
      <c r="I54" s="111" t="str">
        <f t="array" ref="I54">IF(AND(ISBLANK(I55:I64)),"",SUM(I55:I64))</f>
        <v/>
      </c>
      <c r="J54" s="111" t="str">
        <f t="array" ref="J54">IF(AND(ISBLANK(J55:J64)),"",SUM(J55:J64))</f>
        <v/>
      </c>
    </row>
    <row r="55" spans="1:10" s="37" customFormat="1" ht="24" customHeight="1">
      <c r="A55" s="45">
        <v>0.33</v>
      </c>
      <c r="B55" s="45">
        <v>1.83</v>
      </c>
      <c r="C55" s="45" t="str">
        <f t="shared" si="1"/>
        <v/>
      </c>
      <c r="D55" s="45" t="str">
        <f t="shared" si="1"/>
        <v/>
      </c>
      <c r="E55" s="202" t="s">
        <v>2002</v>
      </c>
      <c r="F55" s="203" t="s">
        <v>2190</v>
      </c>
      <c r="G55" s="204"/>
      <c r="H55" s="185">
        <v>231</v>
      </c>
      <c r="I55" s="112"/>
      <c r="J55" s="112"/>
    </row>
    <row r="56" spans="1:10" s="37" customFormat="1" ht="24" customHeight="1">
      <c r="A56" s="45">
        <v>0.34</v>
      </c>
      <c r="B56" s="45">
        <v>1.84</v>
      </c>
      <c r="C56" s="45" t="str">
        <f t="shared" si="1"/>
        <v/>
      </c>
      <c r="D56" s="45" t="str">
        <f t="shared" si="1"/>
        <v/>
      </c>
      <c r="E56" s="202" t="s">
        <v>2004</v>
      </c>
      <c r="F56" s="203" t="s">
        <v>2191</v>
      </c>
      <c r="G56" s="204"/>
      <c r="H56" s="205">
        <v>232</v>
      </c>
      <c r="I56" s="112"/>
      <c r="J56" s="112"/>
    </row>
    <row r="57" spans="1:10" s="37" customFormat="1" ht="14.25" customHeight="1">
      <c r="A57" s="45">
        <v>0.35</v>
      </c>
      <c r="B57" s="45">
        <v>1.85</v>
      </c>
      <c r="C57" s="45" t="str">
        <f t="shared" si="1"/>
        <v/>
      </c>
      <c r="D57" s="45" t="str">
        <f t="shared" si="1"/>
        <v/>
      </c>
      <c r="E57" s="202" t="s">
        <v>2005</v>
      </c>
      <c r="F57" s="203" t="s">
        <v>2192</v>
      </c>
      <c r="G57" s="204"/>
      <c r="H57" s="185">
        <v>233</v>
      </c>
      <c r="I57" s="112"/>
      <c r="J57" s="112"/>
    </row>
    <row r="58" spans="1:10" s="37" customFormat="1" ht="24" customHeight="1">
      <c r="A58" s="45">
        <v>0.36</v>
      </c>
      <c r="B58" s="45">
        <v>1.86</v>
      </c>
      <c r="C58" s="45" t="str">
        <f t="shared" si="1"/>
        <v/>
      </c>
      <c r="D58" s="45" t="str">
        <f t="shared" si="1"/>
        <v/>
      </c>
      <c r="E58" s="202" t="s">
        <v>2007</v>
      </c>
      <c r="F58" s="203" t="s">
        <v>2193</v>
      </c>
      <c r="G58" s="204"/>
      <c r="H58" s="205">
        <v>234</v>
      </c>
      <c r="I58" s="112"/>
      <c r="J58" s="112"/>
    </row>
    <row r="59" spans="1:10" s="37" customFormat="1" ht="14.25" customHeight="1">
      <c r="A59" s="45">
        <v>0.37</v>
      </c>
      <c r="B59" s="45">
        <v>1.87</v>
      </c>
      <c r="C59" s="45" t="str">
        <f t="shared" si="1"/>
        <v/>
      </c>
      <c r="D59" s="45" t="str">
        <f t="shared" si="1"/>
        <v/>
      </c>
      <c r="E59" s="202" t="s">
        <v>2194</v>
      </c>
      <c r="F59" s="203" t="s">
        <v>2195</v>
      </c>
      <c r="G59" s="204"/>
      <c r="H59" s="185">
        <v>235</v>
      </c>
      <c r="I59" s="112"/>
      <c r="J59" s="112"/>
    </row>
    <row r="60" spans="1:10" s="37" customFormat="1" ht="14.25" customHeight="1">
      <c r="A60" s="45">
        <v>0.38</v>
      </c>
      <c r="B60" s="45">
        <v>1.88</v>
      </c>
      <c r="C60" s="45" t="str">
        <f t="shared" si="1"/>
        <v/>
      </c>
      <c r="D60" s="45" t="str">
        <f t="shared" si="1"/>
        <v/>
      </c>
      <c r="E60" s="202" t="s">
        <v>2196</v>
      </c>
      <c r="F60" s="203" t="s">
        <v>2197</v>
      </c>
      <c r="G60" s="204"/>
      <c r="H60" s="205">
        <v>236</v>
      </c>
      <c r="I60" s="112"/>
      <c r="J60" s="112"/>
    </row>
    <row r="61" spans="1:10" s="37" customFormat="1" ht="14.25" customHeight="1">
      <c r="A61" s="45">
        <v>0.39</v>
      </c>
      <c r="B61" s="45">
        <v>1.89</v>
      </c>
      <c r="C61" s="45" t="str">
        <f t="shared" si="1"/>
        <v/>
      </c>
      <c r="D61" s="45" t="str">
        <f t="shared" si="1"/>
        <v/>
      </c>
      <c r="E61" s="202" t="s">
        <v>2198</v>
      </c>
      <c r="F61" s="203" t="s">
        <v>2199</v>
      </c>
      <c r="G61" s="204"/>
      <c r="H61" s="185">
        <v>237</v>
      </c>
      <c r="I61" s="112"/>
      <c r="J61" s="112"/>
    </row>
    <row r="62" spans="1:10" s="37" customFormat="1" ht="14.25" customHeight="1">
      <c r="A62" s="45">
        <v>0.4</v>
      </c>
      <c r="B62" s="45">
        <v>1.9</v>
      </c>
      <c r="C62" s="45" t="str">
        <f t="shared" si="1"/>
        <v/>
      </c>
      <c r="D62" s="45" t="str">
        <f t="shared" si="1"/>
        <v/>
      </c>
      <c r="E62" s="202" t="s">
        <v>2200</v>
      </c>
      <c r="F62" s="203" t="s">
        <v>2201</v>
      </c>
      <c r="G62" s="204"/>
      <c r="H62" s="205">
        <v>238</v>
      </c>
      <c r="I62" s="112"/>
      <c r="J62" s="112"/>
    </row>
    <row r="63" spans="1:10" s="37" customFormat="1" ht="14.25" customHeight="1">
      <c r="A63" s="45">
        <v>0.41</v>
      </c>
      <c r="B63" s="45">
        <v>1.91</v>
      </c>
      <c r="C63" s="45" t="str">
        <f t="shared" si="1"/>
        <v/>
      </c>
      <c r="D63" s="45" t="str">
        <f t="shared" si="1"/>
        <v/>
      </c>
      <c r="E63" s="202" t="s">
        <v>2202</v>
      </c>
      <c r="F63" s="203" t="s">
        <v>2203</v>
      </c>
      <c r="G63" s="204"/>
      <c r="H63" s="185">
        <v>239</v>
      </c>
      <c r="I63" s="112"/>
      <c r="J63" s="112"/>
    </row>
    <row r="64" spans="1:10" s="37" customFormat="1" ht="14.25" customHeight="1">
      <c r="A64" s="45">
        <v>0.42</v>
      </c>
      <c r="B64" s="45">
        <v>1.92</v>
      </c>
      <c r="C64" s="45" t="str">
        <f t="shared" si="1"/>
        <v/>
      </c>
      <c r="D64" s="45" t="str">
        <f t="shared" si="1"/>
        <v/>
      </c>
      <c r="E64" s="202" t="s">
        <v>2204</v>
      </c>
      <c r="F64" s="203" t="s">
        <v>2205</v>
      </c>
      <c r="G64" s="204"/>
      <c r="H64" s="205">
        <v>240</v>
      </c>
      <c r="I64" s="112"/>
      <c r="J64" s="112"/>
    </row>
    <row r="65" spans="1:919" s="37" customFormat="1" ht="14.25" customHeight="1">
      <c r="A65" s="45">
        <v>0.43</v>
      </c>
      <c r="B65" s="45">
        <v>1.93</v>
      </c>
      <c r="C65" s="45" t="str">
        <f t="shared" si="1"/>
        <v/>
      </c>
      <c r="D65" s="45" t="str">
        <f t="shared" si="1"/>
        <v/>
      </c>
      <c r="E65" s="202" t="s">
        <v>2009</v>
      </c>
      <c r="F65" s="204" t="s">
        <v>2206</v>
      </c>
      <c r="G65" s="204"/>
      <c r="H65" s="185">
        <v>241</v>
      </c>
      <c r="I65" s="112"/>
      <c r="J65" s="112"/>
    </row>
    <row r="66" spans="1:919" s="37" customFormat="1" ht="14.25" customHeight="1">
      <c r="A66" s="45">
        <v>0.44</v>
      </c>
      <c r="B66" s="45">
        <v>1.94</v>
      </c>
      <c r="C66" s="45" t="str">
        <f t="shared" si="1"/>
        <v/>
      </c>
      <c r="D66" s="45" t="str">
        <f t="shared" si="1"/>
        <v/>
      </c>
      <c r="E66" s="202" t="s">
        <v>2012</v>
      </c>
      <c r="F66" s="204" t="s">
        <v>2207</v>
      </c>
      <c r="G66" s="204"/>
      <c r="H66" s="205">
        <v>242</v>
      </c>
      <c r="I66" s="112"/>
      <c r="J66" s="112"/>
    </row>
    <row r="67" spans="1:919" s="37" customFormat="1" ht="14.25" customHeight="1">
      <c r="A67" s="45">
        <v>0.45</v>
      </c>
      <c r="B67" s="45">
        <v>1.95</v>
      </c>
      <c r="C67" s="45">
        <f t="shared" si="1"/>
        <v>41353.525000000001</v>
      </c>
      <c r="D67" s="45">
        <f t="shared" si="1"/>
        <v>277129.47499999998</v>
      </c>
      <c r="E67" s="202" t="s">
        <v>2024</v>
      </c>
      <c r="F67" s="204" t="s">
        <v>2208</v>
      </c>
      <c r="G67" s="204"/>
      <c r="H67" s="185">
        <v>243</v>
      </c>
      <c r="I67" s="112">
        <v>551361</v>
      </c>
      <c r="J67" s="112">
        <v>852697</v>
      </c>
    </row>
    <row r="68" spans="1:919" s="37" customFormat="1" ht="14.25" customHeight="1">
      <c r="A68" s="45">
        <v>0.46</v>
      </c>
      <c r="B68" s="45">
        <v>1.96</v>
      </c>
      <c r="C68" s="45">
        <f t="shared" si="1"/>
        <v>4360.88</v>
      </c>
      <c r="D68" s="45">
        <f t="shared" si="1"/>
        <v>70359.773333333345</v>
      </c>
      <c r="E68" s="202" t="s">
        <v>2027</v>
      </c>
      <c r="F68" s="204" t="s">
        <v>2209</v>
      </c>
      <c r="G68" s="204"/>
      <c r="H68" s="205">
        <v>244</v>
      </c>
      <c r="I68" s="112">
        <v>47385</v>
      </c>
      <c r="J68" s="112">
        <v>215378</v>
      </c>
    </row>
    <row r="69" spans="1:919" s="37" customFormat="1" ht="14.25" customHeight="1">
      <c r="A69" s="45">
        <v>0.47</v>
      </c>
      <c r="B69" s="45">
        <v>1.97</v>
      </c>
      <c r="C69" s="45">
        <f t="shared" si="1"/>
        <v>39168.136666666665</v>
      </c>
      <c r="D69" s="45" t="str">
        <f t="shared" si="1"/>
        <v/>
      </c>
      <c r="E69" s="202" t="s">
        <v>2029</v>
      </c>
      <c r="F69" s="204" t="s">
        <v>2210</v>
      </c>
      <c r="G69" s="204"/>
      <c r="H69" s="185">
        <v>245</v>
      </c>
      <c r="I69" s="112">
        <v>500000</v>
      </c>
      <c r="J69" s="112"/>
    </row>
    <row r="70" spans="1:919" ht="5.25" customHeight="1">
      <c r="E70" s="37"/>
      <c r="F70" s="37"/>
      <c r="G70" s="37"/>
      <c r="H70" s="37"/>
      <c r="I70" s="37"/>
    </row>
    <row r="71" spans="1:919" s="146" customFormat="1" ht="17.25" customHeight="1">
      <c r="E71" s="147"/>
      <c r="J71" s="148" t="s">
        <v>2211</v>
      </c>
    </row>
    <row r="72" spans="1:919" ht="33" customHeight="1">
      <c r="E72" s="177" t="s">
        <v>1974</v>
      </c>
      <c r="F72" s="178" t="s">
        <v>1969</v>
      </c>
      <c r="G72" s="178" t="s">
        <v>1975</v>
      </c>
      <c r="H72" s="179" t="s">
        <v>1976</v>
      </c>
      <c r="I72" s="196" t="str">
        <f>I16</f>
        <v>Od 01.01. do 31.12.
tekuće godine</v>
      </c>
      <c r="J72" s="196" t="str">
        <f>J16</f>
        <v>Od 01.01. do 30.06.
prethodne godine</v>
      </c>
    </row>
    <row r="73" spans="1:919" s="51" customFormat="1" ht="12.75" customHeight="1">
      <c r="A73" s="49"/>
      <c r="B73" s="49"/>
      <c r="C73" s="49"/>
      <c r="D73" s="49"/>
      <c r="E73" s="180">
        <v>1</v>
      </c>
      <c r="F73" s="181">
        <v>2</v>
      </c>
      <c r="G73" s="181">
        <v>3</v>
      </c>
      <c r="H73" s="182">
        <v>4</v>
      </c>
      <c r="I73" s="182">
        <v>5</v>
      </c>
      <c r="J73" s="182">
        <v>6</v>
      </c>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c r="FV73" s="50"/>
      <c r="FW73" s="50"/>
      <c r="FX73" s="50"/>
      <c r="FY73" s="50"/>
      <c r="FZ73" s="50"/>
      <c r="GA73" s="50"/>
      <c r="GB73" s="50"/>
      <c r="GC73" s="50"/>
      <c r="GD73" s="50"/>
      <c r="GE73" s="50"/>
      <c r="GF73" s="50"/>
      <c r="GG73" s="50"/>
      <c r="GH73" s="50"/>
      <c r="GI73" s="50"/>
      <c r="GJ73" s="50"/>
      <c r="GK73" s="50"/>
      <c r="GL73" s="50"/>
      <c r="GM73" s="50"/>
      <c r="GN73" s="50"/>
      <c r="GO73" s="50"/>
      <c r="GP73" s="50"/>
      <c r="GQ73" s="50"/>
      <c r="GR73" s="50"/>
      <c r="GS73" s="50"/>
      <c r="GT73" s="50"/>
      <c r="GU73" s="50"/>
      <c r="GV73" s="50"/>
      <c r="GW73" s="50"/>
      <c r="GX73" s="50"/>
      <c r="GY73" s="50"/>
      <c r="GZ73" s="50"/>
      <c r="HA73" s="50"/>
      <c r="HB73" s="50"/>
      <c r="HC73" s="50"/>
      <c r="HD73" s="50"/>
      <c r="HE73" s="50"/>
      <c r="HF73" s="50"/>
      <c r="HG73" s="50"/>
      <c r="HH73" s="50"/>
      <c r="HI73" s="50"/>
      <c r="HJ73" s="50"/>
      <c r="HK73" s="50"/>
      <c r="HL73" s="50"/>
      <c r="HM73" s="50"/>
      <c r="HN73" s="50"/>
      <c r="HO73" s="50"/>
      <c r="HP73" s="50"/>
      <c r="HQ73" s="50"/>
      <c r="HR73" s="50"/>
      <c r="HS73" s="50"/>
      <c r="HT73" s="5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c r="IX73" s="50"/>
      <c r="IY73" s="50"/>
      <c r="IZ73" s="50"/>
      <c r="JA73" s="50"/>
      <c r="JB73" s="50"/>
      <c r="JC73" s="50"/>
      <c r="JD73" s="50"/>
      <c r="JE73" s="50"/>
      <c r="JF73" s="50"/>
      <c r="JG73" s="50"/>
      <c r="JH73" s="50"/>
      <c r="JI73" s="50"/>
      <c r="JJ73" s="50"/>
      <c r="JK73" s="50"/>
      <c r="JL73" s="50"/>
      <c r="JM73" s="50"/>
      <c r="JN73" s="50"/>
      <c r="JO73" s="50"/>
      <c r="JP73" s="50"/>
      <c r="JQ73" s="50"/>
      <c r="JR73" s="50"/>
      <c r="JS73" s="50"/>
      <c r="JT73" s="50"/>
      <c r="JU73" s="50"/>
      <c r="JV73" s="50"/>
      <c r="JW73" s="50"/>
      <c r="JX73" s="50"/>
      <c r="JY73" s="50"/>
      <c r="JZ73" s="50"/>
      <c r="KA73" s="50"/>
      <c r="KB73" s="50"/>
      <c r="KC73" s="50"/>
      <c r="KD73" s="50"/>
      <c r="KE73" s="50"/>
      <c r="KF73" s="50"/>
      <c r="KG73" s="50"/>
      <c r="KH73" s="50"/>
      <c r="KI73" s="50"/>
      <c r="KJ73" s="50"/>
      <c r="KK73" s="50"/>
      <c r="KL73" s="50"/>
      <c r="KM73" s="50"/>
      <c r="KN73" s="50"/>
      <c r="KO73" s="50"/>
      <c r="KP73" s="50"/>
      <c r="KQ73" s="50"/>
      <c r="KR73" s="50"/>
      <c r="KS73" s="50"/>
      <c r="KT73" s="50"/>
      <c r="KU73" s="50"/>
      <c r="KV73" s="50"/>
      <c r="KW73" s="50"/>
      <c r="KX73" s="50"/>
      <c r="KY73" s="50"/>
      <c r="KZ73" s="50"/>
      <c r="LA73" s="50"/>
      <c r="LB73" s="50"/>
      <c r="LC73" s="50"/>
      <c r="LD73" s="50"/>
      <c r="LE73" s="50"/>
      <c r="LF73" s="50"/>
      <c r="LG73" s="50"/>
      <c r="LH73" s="50"/>
      <c r="LI73" s="50"/>
      <c r="LJ73" s="50"/>
      <c r="LK73" s="50"/>
      <c r="LL73" s="50"/>
      <c r="LM73" s="50"/>
      <c r="LN73" s="50"/>
      <c r="LO73" s="50"/>
      <c r="LP73" s="50"/>
      <c r="LQ73" s="50"/>
      <c r="LR73" s="50"/>
      <c r="LS73" s="50"/>
      <c r="LT73" s="50"/>
      <c r="LU73" s="50"/>
      <c r="LV73" s="50"/>
      <c r="LW73" s="50"/>
      <c r="LX73" s="50"/>
      <c r="LY73" s="50"/>
      <c r="LZ73" s="50"/>
      <c r="MA73" s="50"/>
      <c r="MB73" s="50"/>
      <c r="MC73" s="50"/>
      <c r="MD73" s="50"/>
      <c r="ME73" s="50"/>
      <c r="MF73" s="50"/>
      <c r="MG73" s="50"/>
      <c r="MH73" s="50"/>
      <c r="MI73" s="50"/>
      <c r="MJ73" s="50"/>
      <c r="MK73" s="50"/>
      <c r="ML73" s="50"/>
      <c r="MM73" s="50"/>
      <c r="MN73" s="50"/>
      <c r="MO73" s="50"/>
      <c r="MP73" s="50"/>
      <c r="MQ73" s="50"/>
      <c r="MR73" s="50"/>
      <c r="MS73" s="50"/>
      <c r="MT73" s="50"/>
      <c r="MU73" s="50"/>
      <c r="MV73" s="50"/>
      <c r="MW73" s="50"/>
      <c r="MX73" s="50"/>
      <c r="MY73" s="50"/>
      <c r="MZ73" s="50"/>
      <c r="NA73" s="50"/>
      <c r="NB73" s="50"/>
      <c r="NC73" s="50"/>
      <c r="ND73" s="50"/>
      <c r="NE73" s="50"/>
      <c r="NF73" s="50"/>
      <c r="NG73" s="50"/>
      <c r="NH73" s="50"/>
      <c r="NI73" s="50"/>
      <c r="NJ73" s="50"/>
      <c r="NK73" s="50"/>
      <c r="NL73" s="50"/>
      <c r="NM73" s="50"/>
      <c r="NN73" s="50"/>
      <c r="NO73" s="50"/>
      <c r="NP73" s="50"/>
      <c r="NQ73" s="50"/>
      <c r="NR73" s="50"/>
      <c r="NS73" s="50"/>
      <c r="NT73" s="50"/>
      <c r="NU73" s="50"/>
      <c r="NV73" s="50"/>
      <c r="NW73" s="50"/>
      <c r="NX73" s="50"/>
      <c r="NY73" s="50"/>
      <c r="NZ73" s="50"/>
      <c r="OA73" s="50"/>
      <c r="OB73" s="50"/>
      <c r="OC73" s="50"/>
      <c r="OD73" s="50"/>
      <c r="OE73" s="50"/>
      <c r="OF73" s="50"/>
      <c r="OG73" s="50"/>
      <c r="OH73" s="50"/>
      <c r="OI73" s="50"/>
      <c r="OJ73" s="50"/>
      <c r="OK73" s="50"/>
      <c r="OL73" s="50"/>
      <c r="OM73" s="50"/>
      <c r="ON73" s="50"/>
      <c r="OO73" s="50"/>
      <c r="OP73" s="50"/>
      <c r="OQ73" s="50"/>
      <c r="OR73" s="50"/>
      <c r="OS73" s="50"/>
      <c r="OT73" s="50"/>
      <c r="OU73" s="50"/>
      <c r="OV73" s="50"/>
      <c r="OW73" s="50"/>
      <c r="OX73" s="50"/>
      <c r="OY73" s="50"/>
      <c r="OZ73" s="50"/>
      <c r="PA73" s="50"/>
      <c r="PB73" s="50"/>
      <c r="PC73" s="50"/>
      <c r="PD73" s="50"/>
      <c r="PE73" s="50"/>
      <c r="PF73" s="50"/>
      <c r="PG73" s="50"/>
      <c r="PH73" s="50"/>
      <c r="PI73" s="50"/>
      <c r="PJ73" s="50"/>
      <c r="PK73" s="50"/>
      <c r="PL73" s="50"/>
      <c r="PM73" s="50"/>
      <c r="PN73" s="50"/>
      <c r="PO73" s="50"/>
      <c r="PP73" s="50"/>
      <c r="PQ73" s="50"/>
      <c r="PR73" s="50"/>
      <c r="PS73" s="50"/>
      <c r="PT73" s="50"/>
      <c r="PU73" s="50"/>
      <c r="PV73" s="50"/>
      <c r="PW73" s="50"/>
      <c r="PX73" s="50"/>
      <c r="PY73" s="50"/>
      <c r="PZ73" s="50"/>
      <c r="QA73" s="50"/>
      <c r="QB73" s="50"/>
      <c r="QC73" s="50"/>
      <c r="QD73" s="50"/>
      <c r="QE73" s="50"/>
      <c r="QF73" s="50"/>
      <c r="QG73" s="50"/>
      <c r="QH73" s="50"/>
      <c r="QI73" s="50"/>
      <c r="QJ73" s="50"/>
      <c r="QK73" s="50"/>
      <c r="QL73" s="50"/>
      <c r="QM73" s="50"/>
      <c r="QN73" s="50"/>
      <c r="QO73" s="50"/>
      <c r="QP73" s="50"/>
      <c r="QQ73" s="50"/>
      <c r="QR73" s="50"/>
      <c r="QS73" s="50"/>
      <c r="QT73" s="50"/>
      <c r="QU73" s="50"/>
      <c r="QV73" s="50"/>
      <c r="QW73" s="50"/>
      <c r="QX73" s="50"/>
      <c r="QY73" s="50"/>
      <c r="QZ73" s="50"/>
      <c r="RA73" s="50"/>
      <c r="RB73" s="50"/>
      <c r="RC73" s="50"/>
      <c r="RD73" s="50"/>
      <c r="RE73" s="50"/>
      <c r="RF73" s="50"/>
      <c r="RG73" s="50"/>
      <c r="RH73" s="50"/>
      <c r="RI73" s="50"/>
      <c r="RJ73" s="50"/>
      <c r="RK73" s="50"/>
      <c r="RL73" s="50"/>
      <c r="RM73" s="50"/>
      <c r="RN73" s="50"/>
      <c r="RO73" s="50"/>
      <c r="RP73" s="50"/>
      <c r="RQ73" s="50"/>
      <c r="RR73" s="50"/>
      <c r="RS73" s="50"/>
      <c r="RT73" s="50"/>
      <c r="RU73" s="50"/>
      <c r="RV73" s="50"/>
      <c r="RW73" s="50"/>
      <c r="RX73" s="50"/>
      <c r="RY73" s="50"/>
      <c r="RZ73" s="50"/>
      <c r="SA73" s="50"/>
      <c r="SB73" s="50"/>
      <c r="SC73" s="50"/>
      <c r="SD73" s="50"/>
      <c r="SE73" s="50"/>
      <c r="SF73" s="50"/>
      <c r="SG73" s="50"/>
      <c r="SH73" s="50"/>
      <c r="SI73" s="50"/>
      <c r="SJ73" s="50"/>
      <c r="SK73" s="50"/>
      <c r="SL73" s="50"/>
      <c r="SM73" s="50"/>
      <c r="SN73" s="50"/>
      <c r="SO73" s="50"/>
      <c r="SP73" s="50"/>
      <c r="SQ73" s="50"/>
      <c r="SR73" s="50"/>
      <c r="SS73" s="50"/>
      <c r="ST73" s="50"/>
      <c r="SU73" s="50"/>
      <c r="SV73" s="50"/>
      <c r="SW73" s="50"/>
      <c r="SX73" s="50"/>
      <c r="SY73" s="50"/>
      <c r="SZ73" s="50"/>
      <c r="TA73" s="50"/>
      <c r="TB73" s="50"/>
      <c r="TC73" s="50"/>
      <c r="TD73" s="50"/>
      <c r="TE73" s="50"/>
      <c r="TF73" s="50"/>
      <c r="TG73" s="50"/>
      <c r="TH73" s="50"/>
      <c r="TI73" s="50"/>
      <c r="TJ73" s="50"/>
      <c r="TK73" s="50"/>
      <c r="TL73" s="50"/>
      <c r="TM73" s="50"/>
      <c r="TN73" s="50"/>
      <c r="TO73" s="50"/>
      <c r="TP73" s="50"/>
      <c r="TQ73" s="50"/>
      <c r="TR73" s="50"/>
      <c r="TS73" s="50"/>
      <c r="TT73" s="50"/>
      <c r="TU73" s="50"/>
      <c r="TV73" s="50"/>
      <c r="TW73" s="50"/>
      <c r="TX73" s="50"/>
      <c r="TY73" s="50"/>
      <c r="TZ73" s="50"/>
      <c r="UA73" s="50"/>
      <c r="UB73" s="50"/>
      <c r="UC73" s="50"/>
      <c r="UD73" s="50"/>
      <c r="UE73" s="50"/>
      <c r="UF73" s="50"/>
      <c r="UG73" s="50"/>
      <c r="UH73" s="50"/>
      <c r="UI73" s="50"/>
      <c r="UJ73" s="50"/>
      <c r="UK73" s="50"/>
      <c r="UL73" s="50"/>
      <c r="UM73" s="50"/>
      <c r="UN73" s="50"/>
      <c r="UO73" s="50"/>
      <c r="UP73" s="50"/>
      <c r="UQ73" s="50"/>
      <c r="UR73" s="50"/>
      <c r="US73" s="50"/>
      <c r="UT73" s="50"/>
      <c r="UU73" s="50"/>
      <c r="UV73" s="50"/>
      <c r="UW73" s="50"/>
      <c r="UX73" s="50"/>
      <c r="UY73" s="50"/>
      <c r="UZ73" s="50"/>
      <c r="VA73" s="50"/>
      <c r="VB73" s="50"/>
      <c r="VC73" s="50"/>
      <c r="VD73" s="50"/>
      <c r="VE73" s="50"/>
      <c r="VF73" s="50"/>
      <c r="VG73" s="50"/>
      <c r="VH73" s="50"/>
      <c r="VI73" s="50"/>
      <c r="VJ73" s="50"/>
      <c r="VK73" s="50"/>
      <c r="VL73" s="50"/>
      <c r="VM73" s="50"/>
      <c r="VN73" s="50"/>
      <c r="VO73" s="50"/>
      <c r="VP73" s="50"/>
      <c r="VQ73" s="50"/>
      <c r="VR73" s="50"/>
      <c r="VS73" s="50"/>
      <c r="VT73" s="50"/>
      <c r="VU73" s="50"/>
      <c r="VV73" s="50"/>
      <c r="VW73" s="50"/>
      <c r="VX73" s="50"/>
      <c r="VY73" s="50"/>
      <c r="VZ73" s="50"/>
      <c r="WA73" s="50"/>
      <c r="WB73" s="50"/>
      <c r="WC73" s="50"/>
      <c r="WD73" s="50"/>
      <c r="WE73" s="50"/>
      <c r="WF73" s="50"/>
      <c r="WG73" s="50"/>
      <c r="WH73" s="50"/>
      <c r="WI73" s="50"/>
      <c r="WJ73" s="50"/>
      <c r="WK73" s="50"/>
      <c r="WL73" s="50"/>
      <c r="WM73" s="50"/>
      <c r="WN73" s="50"/>
      <c r="WO73" s="50"/>
      <c r="WP73" s="50"/>
      <c r="WQ73" s="50"/>
      <c r="WR73" s="50"/>
      <c r="WS73" s="50"/>
      <c r="WT73" s="50"/>
      <c r="WU73" s="50"/>
      <c r="WV73" s="50"/>
      <c r="WW73" s="50"/>
      <c r="WX73" s="50"/>
      <c r="WY73" s="50"/>
      <c r="WZ73" s="50"/>
      <c r="XA73" s="50"/>
      <c r="XB73" s="50"/>
      <c r="XC73" s="50"/>
      <c r="XD73" s="50"/>
      <c r="XE73" s="50"/>
      <c r="XF73" s="50"/>
      <c r="XG73" s="50"/>
      <c r="XH73" s="50"/>
      <c r="XI73" s="50"/>
      <c r="XJ73" s="50"/>
      <c r="XK73" s="50"/>
      <c r="XL73" s="50"/>
      <c r="XM73" s="50"/>
      <c r="XN73" s="50"/>
      <c r="XO73" s="50"/>
      <c r="XP73" s="50"/>
      <c r="XQ73" s="50"/>
      <c r="XR73" s="50"/>
      <c r="XS73" s="50"/>
      <c r="XT73" s="50"/>
      <c r="XU73" s="50"/>
      <c r="XV73" s="50"/>
      <c r="XW73" s="50"/>
      <c r="XX73" s="50"/>
      <c r="XY73" s="50"/>
      <c r="XZ73" s="50"/>
      <c r="YA73" s="50"/>
      <c r="YB73" s="50"/>
      <c r="YC73" s="50"/>
      <c r="YD73" s="50"/>
      <c r="YE73" s="50"/>
      <c r="YF73" s="50"/>
      <c r="YG73" s="50"/>
      <c r="YH73" s="50"/>
      <c r="YI73" s="50"/>
      <c r="YJ73" s="50"/>
      <c r="YK73" s="50"/>
      <c r="YL73" s="50"/>
      <c r="YM73" s="50"/>
      <c r="YN73" s="50"/>
      <c r="YO73" s="50"/>
      <c r="YP73" s="50"/>
      <c r="YQ73" s="50"/>
      <c r="YR73" s="50"/>
      <c r="YS73" s="50"/>
      <c r="YT73" s="50"/>
      <c r="YU73" s="50"/>
      <c r="YV73" s="50"/>
      <c r="YW73" s="50"/>
      <c r="YX73" s="50"/>
      <c r="YY73" s="50"/>
      <c r="YZ73" s="50"/>
      <c r="ZA73" s="50"/>
      <c r="ZB73" s="50"/>
      <c r="ZC73" s="50"/>
      <c r="ZD73" s="50"/>
      <c r="ZE73" s="50"/>
      <c r="ZF73" s="50"/>
      <c r="ZG73" s="50"/>
      <c r="ZH73" s="50"/>
      <c r="ZI73" s="50"/>
      <c r="ZJ73" s="50"/>
      <c r="ZK73" s="50"/>
      <c r="ZL73" s="50"/>
      <c r="ZM73" s="50"/>
      <c r="ZN73" s="50"/>
      <c r="ZO73" s="50"/>
      <c r="ZP73" s="50"/>
      <c r="ZQ73" s="50"/>
      <c r="ZR73" s="50"/>
      <c r="ZS73" s="50"/>
      <c r="ZT73" s="50"/>
      <c r="ZU73" s="50"/>
      <c r="ZV73" s="50"/>
      <c r="ZW73" s="50"/>
      <c r="ZX73" s="50"/>
      <c r="ZY73" s="50"/>
      <c r="ZZ73" s="50"/>
      <c r="AAA73" s="50"/>
      <c r="AAB73" s="50"/>
      <c r="AAC73" s="50"/>
      <c r="AAD73" s="50"/>
      <c r="AAE73" s="50"/>
      <c r="AAF73" s="50"/>
      <c r="AAG73" s="50"/>
      <c r="AAH73" s="50"/>
      <c r="AAI73" s="50"/>
      <c r="AAJ73" s="50"/>
      <c r="AAK73" s="50"/>
      <c r="AAL73" s="50"/>
      <c r="AAM73" s="50"/>
      <c r="AAN73" s="50"/>
      <c r="AAO73" s="50"/>
      <c r="AAP73" s="50"/>
      <c r="AAQ73" s="50"/>
      <c r="AAR73" s="50"/>
      <c r="AAS73" s="50"/>
      <c r="AAT73" s="50"/>
      <c r="AAU73" s="50"/>
      <c r="AAV73" s="50"/>
      <c r="AAW73" s="50"/>
      <c r="AAX73" s="50"/>
      <c r="AAY73" s="50"/>
      <c r="AAZ73" s="50"/>
      <c r="ABA73" s="50"/>
      <c r="ABB73" s="50"/>
      <c r="ABC73" s="50"/>
      <c r="ABD73" s="50"/>
      <c r="ABE73" s="50"/>
      <c r="ABF73" s="50"/>
      <c r="ABG73" s="50"/>
      <c r="ABH73" s="50"/>
      <c r="ABI73" s="50"/>
      <c r="ABJ73" s="50"/>
      <c r="ABK73" s="50"/>
      <c r="ABL73" s="50"/>
      <c r="ABM73" s="50"/>
      <c r="ABN73" s="50"/>
      <c r="ABO73" s="50"/>
      <c r="ABP73" s="50"/>
      <c r="ABQ73" s="50"/>
      <c r="ABR73" s="50"/>
      <c r="ABS73" s="50"/>
      <c r="ABT73" s="50"/>
      <c r="ABU73" s="50"/>
      <c r="ABV73" s="50"/>
      <c r="ABW73" s="50"/>
      <c r="ABX73" s="50"/>
      <c r="ABY73" s="50"/>
      <c r="ABZ73" s="50"/>
      <c r="ACA73" s="50"/>
      <c r="ACB73" s="50"/>
      <c r="ACC73" s="50"/>
      <c r="ACD73" s="50"/>
      <c r="ACE73" s="50"/>
      <c r="ACF73" s="50"/>
      <c r="ACG73" s="50"/>
      <c r="ACH73" s="50"/>
      <c r="ACI73" s="50"/>
      <c r="ACJ73" s="50"/>
      <c r="ACK73" s="50"/>
      <c r="ACL73" s="50"/>
      <c r="ACM73" s="50"/>
      <c r="ACN73" s="50"/>
      <c r="ACO73" s="50"/>
      <c r="ACP73" s="50"/>
      <c r="ACQ73" s="50"/>
      <c r="ACR73" s="50"/>
      <c r="ACS73" s="50"/>
      <c r="ACT73" s="50"/>
      <c r="ACU73" s="50"/>
      <c r="ACV73" s="50"/>
      <c r="ACW73" s="50"/>
      <c r="ACX73" s="50"/>
      <c r="ACY73" s="50"/>
      <c r="ACZ73" s="50"/>
      <c r="ADA73" s="50"/>
      <c r="ADB73" s="50"/>
      <c r="ADC73" s="50"/>
      <c r="ADD73" s="50"/>
      <c r="ADE73" s="50"/>
      <c r="ADF73" s="50"/>
      <c r="ADG73" s="50"/>
      <c r="ADH73" s="50"/>
      <c r="ADI73" s="50"/>
      <c r="ADJ73" s="50"/>
      <c r="ADK73" s="50"/>
      <c r="ADL73" s="50"/>
      <c r="ADM73" s="50"/>
      <c r="ADN73" s="50"/>
      <c r="ADO73" s="50"/>
      <c r="ADP73" s="50"/>
      <c r="ADQ73" s="50"/>
      <c r="ADR73" s="50"/>
      <c r="ADS73" s="50"/>
      <c r="ADT73" s="50"/>
      <c r="ADU73" s="50"/>
      <c r="ADV73" s="50"/>
      <c r="ADW73" s="50"/>
      <c r="ADX73" s="50"/>
      <c r="ADY73" s="50"/>
      <c r="ADZ73" s="50"/>
      <c r="AEA73" s="50"/>
      <c r="AEB73" s="50"/>
      <c r="AEC73" s="50"/>
      <c r="AED73" s="50"/>
      <c r="AEE73" s="50"/>
      <c r="AEF73" s="50"/>
      <c r="AEG73" s="50"/>
      <c r="AEH73" s="50"/>
      <c r="AEI73" s="50"/>
      <c r="AEJ73" s="50"/>
      <c r="AEK73" s="50"/>
      <c r="AEL73" s="50"/>
      <c r="AEM73" s="50"/>
      <c r="AEN73" s="50"/>
      <c r="AEO73" s="50"/>
      <c r="AEP73" s="50"/>
      <c r="AEQ73" s="50"/>
      <c r="AER73" s="50"/>
      <c r="AES73" s="50"/>
      <c r="AET73" s="50"/>
      <c r="AEU73" s="50"/>
      <c r="AEV73" s="50"/>
      <c r="AEW73" s="50"/>
      <c r="AEX73" s="50"/>
      <c r="AEY73" s="50"/>
      <c r="AEZ73" s="50"/>
      <c r="AFA73" s="50"/>
      <c r="AFB73" s="50"/>
      <c r="AFC73" s="50"/>
      <c r="AFD73" s="50"/>
      <c r="AFE73" s="50"/>
      <c r="AFF73" s="50"/>
      <c r="AFG73" s="50"/>
      <c r="AFH73" s="50"/>
      <c r="AFI73" s="50"/>
      <c r="AFJ73" s="50"/>
      <c r="AFK73" s="50"/>
      <c r="AFL73" s="50"/>
      <c r="AFM73" s="50"/>
      <c r="AFN73" s="50"/>
      <c r="AFO73" s="50"/>
      <c r="AFP73" s="50"/>
      <c r="AFQ73" s="50"/>
      <c r="AFR73" s="50"/>
      <c r="AFS73" s="50"/>
      <c r="AFT73" s="50"/>
      <c r="AFU73" s="50"/>
      <c r="AFV73" s="50"/>
      <c r="AFW73" s="50"/>
      <c r="AFX73" s="50"/>
      <c r="AFY73" s="50"/>
      <c r="AFZ73" s="50"/>
      <c r="AGA73" s="50"/>
      <c r="AGB73" s="50"/>
      <c r="AGC73" s="50"/>
      <c r="AGD73" s="50"/>
      <c r="AGE73" s="50"/>
      <c r="AGF73" s="50"/>
      <c r="AGG73" s="50"/>
      <c r="AGH73" s="50"/>
      <c r="AGI73" s="50"/>
      <c r="AGJ73" s="50"/>
      <c r="AGK73" s="50"/>
      <c r="AGL73" s="50"/>
      <c r="AGM73" s="50"/>
      <c r="AGN73" s="50"/>
      <c r="AGO73" s="50"/>
      <c r="AGP73" s="50"/>
      <c r="AGQ73" s="50"/>
      <c r="AGR73" s="50"/>
      <c r="AGS73" s="50"/>
      <c r="AGT73" s="50"/>
      <c r="AGU73" s="50"/>
      <c r="AGV73" s="50"/>
      <c r="AGW73" s="50"/>
      <c r="AGX73" s="50"/>
      <c r="AGY73" s="50"/>
      <c r="AGZ73" s="50"/>
      <c r="AHA73" s="50"/>
      <c r="AHB73" s="50"/>
      <c r="AHC73" s="50"/>
      <c r="AHD73" s="50"/>
      <c r="AHE73" s="50"/>
      <c r="AHF73" s="50"/>
      <c r="AHG73" s="50"/>
      <c r="AHH73" s="50"/>
      <c r="AHI73" s="50"/>
      <c r="AHJ73" s="50"/>
      <c r="AHK73" s="50"/>
      <c r="AHL73" s="50"/>
      <c r="AHM73" s="50"/>
      <c r="AHN73" s="50"/>
      <c r="AHO73" s="50"/>
      <c r="AHP73" s="50"/>
      <c r="AHQ73" s="50"/>
      <c r="AHR73" s="50"/>
      <c r="AHS73" s="50"/>
      <c r="AHT73" s="50"/>
      <c r="AHU73" s="50"/>
      <c r="AHV73" s="50"/>
      <c r="AHW73" s="50"/>
      <c r="AHX73" s="50"/>
      <c r="AHY73" s="50"/>
      <c r="AHZ73" s="50"/>
      <c r="AIA73" s="50"/>
      <c r="AIB73" s="50"/>
      <c r="AIC73" s="50"/>
      <c r="AID73" s="50"/>
      <c r="AIE73" s="50"/>
      <c r="AIF73" s="50"/>
      <c r="AIG73" s="50"/>
      <c r="AIH73" s="50"/>
      <c r="AII73" s="50"/>
    </row>
    <row r="74" spans="1:919" s="37" customFormat="1" ht="13.5" customHeight="1">
      <c r="A74" s="45">
        <v>0.48</v>
      </c>
      <c r="B74" s="45">
        <v>1.98</v>
      </c>
      <c r="C74" s="45" t="str">
        <f>IF(LEN(I74)=0,"",1+ABS((I74*A74)/LEN(I74))+A74)</f>
        <v/>
      </c>
      <c r="D74" s="45" t="str">
        <f>IF(LEN(J74)=0,"",1+ABS((J74*B74)/LEN(J74))+B74)</f>
        <v/>
      </c>
      <c r="E74" s="202" t="s">
        <v>2032</v>
      </c>
      <c r="F74" s="204" t="s">
        <v>2212</v>
      </c>
      <c r="G74" s="204"/>
      <c r="H74" s="205">
        <v>246</v>
      </c>
      <c r="I74" s="112"/>
      <c r="J74" s="112"/>
    </row>
    <row r="75" spans="1:919" s="37" customFormat="1" ht="13.5" customHeight="1">
      <c r="A75" s="45">
        <v>0.49</v>
      </c>
      <c r="B75" s="45">
        <v>1.99</v>
      </c>
      <c r="C75" s="45">
        <f>IF(LEN(I75)=0,"",1+ABS((I75*A75)/LEN(I75))+A75)</f>
        <v>173991.38999999998</v>
      </c>
      <c r="D75" s="45">
        <f>IF(LEN(J75)=0,"",1+ABS((J75*B75)/LEN(J75))+B75)</f>
        <v>1297959.7371428572</v>
      </c>
      <c r="E75" s="202" t="s">
        <v>2034</v>
      </c>
      <c r="F75" s="204" t="s">
        <v>2213</v>
      </c>
      <c r="G75" s="204"/>
      <c r="H75" s="205">
        <v>247</v>
      </c>
      <c r="I75" s="111">
        <f t="array" ref="I75">IF(AND(ISBLANK(I76:I78)),"",SUM(I76:I78))</f>
        <v>2485570</v>
      </c>
      <c r="J75" s="111">
        <f t="array" ref="J75">IF(AND(ISBLANK(J76:J78)),"",SUM(J76:J78))</f>
        <v>4565677</v>
      </c>
    </row>
    <row r="76" spans="1:919" s="37" customFormat="1" ht="13.5" customHeight="1">
      <c r="A76" s="45">
        <v>0.5</v>
      </c>
      <c r="B76" s="45">
        <v>2</v>
      </c>
      <c r="C76" s="45">
        <f t="shared" ref="C76:D108" si="2">IF(LEN(I76)=0,"",1+ABS((I76*A76)/LEN(I76))+A76)</f>
        <v>165441.78571428571</v>
      </c>
      <c r="D76" s="45">
        <f t="shared" si="2"/>
        <v>1098144.7142857143</v>
      </c>
      <c r="E76" s="202" t="s">
        <v>2214</v>
      </c>
      <c r="F76" s="203" t="s">
        <v>2215</v>
      </c>
      <c r="G76" s="204"/>
      <c r="H76" s="205">
        <v>248</v>
      </c>
      <c r="I76" s="112">
        <v>2316164</v>
      </c>
      <c r="J76" s="112">
        <v>3843496</v>
      </c>
    </row>
    <row r="77" spans="1:919" s="37" customFormat="1" ht="13.5" customHeight="1">
      <c r="A77" s="45">
        <v>0.51</v>
      </c>
      <c r="B77" s="45">
        <v>2.0099999999999998</v>
      </c>
      <c r="C77" s="45" t="str">
        <f t="shared" si="2"/>
        <v/>
      </c>
      <c r="D77" s="45">
        <f t="shared" si="2"/>
        <v>224271.77499999999</v>
      </c>
      <c r="E77" s="202" t="s">
        <v>2216</v>
      </c>
      <c r="F77" s="203" t="s">
        <v>2217</v>
      </c>
      <c r="G77" s="204"/>
      <c r="H77" s="205">
        <v>249</v>
      </c>
      <c r="I77" s="112"/>
      <c r="J77" s="112">
        <v>669459</v>
      </c>
    </row>
    <row r="78" spans="1:919" s="37" customFormat="1" ht="13.5" customHeight="1">
      <c r="A78" s="45">
        <v>0.52</v>
      </c>
      <c r="B78" s="45">
        <v>2.02</v>
      </c>
      <c r="C78" s="45">
        <f t="shared" si="2"/>
        <v>14683.373333333335</v>
      </c>
      <c r="D78" s="45">
        <f t="shared" si="2"/>
        <v>21302.708000000002</v>
      </c>
      <c r="E78" s="202" t="s">
        <v>2218</v>
      </c>
      <c r="F78" s="203" t="s">
        <v>2219</v>
      </c>
      <c r="G78" s="204"/>
      <c r="H78" s="205">
        <v>250</v>
      </c>
      <c r="I78" s="112">
        <v>169406</v>
      </c>
      <c r="J78" s="112">
        <v>52722</v>
      </c>
    </row>
    <row r="79" spans="1:919" s="37" customFormat="1" ht="13.5" customHeight="1">
      <c r="A79" s="45">
        <v>0.53</v>
      </c>
      <c r="B79" s="45">
        <v>2.0299999999999998</v>
      </c>
      <c r="C79" s="45">
        <f t="shared" si="2"/>
        <v>472129.84571428574</v>
      </c>
      <c r="D79" s="45">
        <f t="shared" si="2"/>
        <v>1781587.58</v>
      </c>
      <c r="E79" s="202" t="s">
        <v>2037</v>
      </c>
      <c r="F79" s="204" t="s">
        <v>2220</v>
      </c>
      <c r="G79" s="204"/>
      <c r="H79" s="205">
        <v>251</v>
      </c>
      <c r="I79" s="112">
        <v>6235657</v>
      </c>
      <c r="J79" s="112">
        <v>6143395</v>
      </c>
    </row>
    <row r="80" spans="1:919" s="37" customFormat="1" ht="13.5" customHeight="1">
      <c r="A80" s="45">
        <v>0.54</v>
      </c>
      <c r="B80" s="45">
        <v>2.04</v>
      </c>
      <c r="C80" s="45">
        <f t="shared" si="2"/>
        <v>40906522.960000001</v>
      </c>
      <c r="D80" s="45">
        <f t="shared" si="2"/>
        <v>168908542.06666666</v>
      </c>
      <c r="E80" s="206" t="s">
        <v>2061</v>
      </c>
      <c r="F80" s="204" t="s">
        <v>2221</v>
      </c>
      <c r="G80" s="204"/>
      <c r="H80" s="196">
        <v>252</v>
      </c>
      <c r="I80" s="194">
        <f>IFERROR(IF(AND(I19,I32)="","",SUM(I19,I32)),"")</f>
        <v>681775357</v>
      </c>
      <c r="J80" s="194">
        <f>IFERROR(IF(AND(J19,J32)="","",SUM(J19,J32)),"")</f>
        <v>745184731</v>
      </c>
    </row>
    <row r="81" spans="1:10" s="37" customFormat="1" ht="13.5" customHeight="1">
      <c r="A81" s="45">
        <v>0.55000000000000004</v>
      </c>
      <c r="B81" s="45">
        <v>2.0499999999999998</v>
      </c>
      <c r="C81" s="45">
        <f t="shared" si="2"/>
        <v>40103922.366666667</v>
      </c>
      <c r="D81" s="45">
        <f t="shared" si="2"/>
        <v>175435178.20555556</v>
      </c>
      <c r="E81" s="206" t="s">
        <v>2222</v>
      </c>
      <c r="F81" s="204" t="s">
        <v>2223</v>
      </c>
      <c r="G81" s="204"/>
      <c r="H81" s="196">
        <v>253</v>
      </c>
      <c r="I81" s="194">
        <f>IFERROR(IF(AND(I82,I83,I84,I85,I86,I90,I97,I98)="","",SUM(I82,I83,I84,I85,I86,I90,I97,I98)),"")</f>
        <v>656245977</v>
      </c>
      <c r="J81" s="194">
        <f>IFERROR(IF(AND(J82,J83,J84,J85,J86,J90,J97,J98)="","",SUM(J82,J83,J84,J85,J86,J90,J97,J98)),"")</f>
        <v>770203208</v>
      </c>
    </row>
    <row r="82" spans="1:10" s="37" customFormat="1" ht="13.5" customHeight="1">
      <c r="A82" s="45">
        <v>0.56000000000000005</v>
      </c>
      <c r="B82" s="45">
        <v>2.06</v>
      </c>
      <c r="C82" s="45">
        <f t="shared" si="2"/>
        <v>10762549.533333335</v>
      </c>
      <c r="D82" s="45">
        <f t="shared" si="2"/>
        <v>61700529.55111111</v>
      </c>
      <c r="E82" s="202" t="s">
        <v>1980</v>
      </c>
      <c r="F82" s="204" t="s">
        <v>2224</v>
      </c>
      <c r="G82" s="204"/>
      <c r="H82" s="205">
        <v>254</v>
      </c>
      <c r="I82" s="112">
        <v>172969521</v>
      </c>
      <c r="J82" s="112">
        <v>269565407</v>
      </c>
    </row>
    <row r="83" spans="1:10" s="37" customFormat="1" ht="13.5" customHeight="1">
      <c r="A83" s="45">
        <v>0.56999999999999995</v>
      </c>
      <c r="B83" s="45">
        <v>2.0699999999999998</v>
      </c>
      <c r="C83" s="45" t="str">
        <f t="shared" si="2"/>
        <v/>
      </c>
      <c r="D83" s="45" t="str">
        <f t="shared" si="2"/>
        <v/>
      </c>
      <c r="E83" s="202" t="s">
        <v>1999</v>
      </c>
      <c r="F83" s="204" t="s">
        <v>2225</v>
      </c>
      <c r="G83" s="204"/>
      <c r="H83" s="205">
        <v>255</v>
      </c>
      <c r="I83" s="112"/>
      <c r="J83" s="112"/>
    </row>
    <row r="84" spans="1:10" s="37" customFormat="1" ht="13.5" customHeight="1">
      <c r="A84" s="45">
        <v>0.57999999999999996</v>
      </c>
      <c r="B84" s="45">
        <v>2.08</v>
      </c>
      <c r="C84" s="45">
        <f t="shared" si="2"/>
        <v>13317214.733333332</v>
      </c>
      <c r="D84" s="45">
        <f t="shared" si="2"/>
        <v>54050666.066666663</v>
      </c>
      <c r="E84" s="202" t="s">
        <v>2009</v>
      </c>
      <c r="F84" s="204" t="s">
        <v>2226</v>
      </c>
      <c r="G84" s="204"/>
      <c r="H84" s="205">
        <v>256</v>
      </c>
      <c r="I84" s="112">
        <v>206646411</v>
      </c>
      <c r="J84" s="112">
        <v>233873061</v>
      </c>
    </row>
    <row r="85" spans="1:10" s="37" customFormat="1" ht="13.5" customHeight="1">
      <c r="A85" s="45">
        <v>0.59</v>
      </c>
      <c r="B85" s="45">
        <v>2.09</v>
      </c>
      <c r="C85" s="45">
        <f t="shared" si="2"/>
        <v>787653.44428571418</v>
      </c>
      <c r="D85" s="45">
        <f t="shared" si="2"/>
        <v>1927386.46</v>
      </c>
      <c r="E85" s="202" t="s">
        <v>2012</v>
      </c>
      <c r="F85" s="204" t="s">
        <v>2227</v>
      </c>
      <c r="G85" s="204"/>
      <c r="H85" s="205">
        <v>257</v>
      </c>
      <c r="I85" s="112">
        <v>9345022</v>
      </c>
      <c r="J85" s="112">
        <v>6455351</v>
      </c>
    </row>
    <row r="86" spans="1:10" s="37" customFormat="1" ht="13.5" customHeight="1">
      <c r="A86" s="45">
        <v>0.6</v>
      </c>
      <c r="B86" s="45">
        <v>2.1</v>
      </c>
      <c r="C86" s="45">
        <f t="shared" si="2"/>
        <v>7063131.3333333321</v>
      </c>
      <c r="D86" s="45">
        <f t="shared" si="2"/>
        <v>23658395.200000003</v>
      </c>
      <c r="E86" s="202" t="s">
        <v>2024</v>
      </c>
      <c r="F86" s="204" t="s">
        <v>2228</v>
      </c>
      <c r="G86" s="204"/>
      <c r="H86" s="205">
        <v>258</v>
      </c>
      <c r="I86" s="111">
        <f t="array" ref="I86">IF(AND(ISBLANK(I87:I89)),"",SUM(I87:I89))</f>
        <v>105946946</v>
      </c>
      <c r="J86" s="111">
        <f t="array" ref="J86">IF(AND(ISBLANK(J87:J89)),"",SUM(J87:J89))</f>
        <v>101393109</v>
      </c>
    </row>
    <row r="87" spans="1:10" s="37" customFormat="1" ht="13.5" customHeight="1">
      <c r="A87" s="45">
        <v>0.61</v>
      </c>
      <c r="B87" s="45">
        <v>2.11</v>
      </c>
      <c r="C87" s="45">
        <f t="shared" si="2"/>
        <v>5937756.5550000006</v>
      </c>
      <c r="D87" s="45">
        <f t="shared" si="2"/>
        <v>20149582.886249997</v>
      </c>
      <c r="E87" s="202" t="s">
        <v>2078</v>
      </c>
      <c r="F87" s="203" t="s">
        <v>2229</v>
      </c>
      <c r="G87" s="204"/>
      <c r="H87" s="205">
        <v>259</v>
      </c>
      <c r="I87" s="112">
        <v>77872196</v>
      </c>
      <c r="J87" s="112">
        <v>76396511</v>
      </c>
    </row>
    <row r="88" spans="1:10" s="37" customFormat="1" ht="13.5" customHeight="1">
      <c r="A88" s="45">
        <v>0.62</v>
      </c>
      <c r="B88" s="45">
        <v>2.12</v>
      </c>
      <c r="C88" s="45">
        <f t="shared" si="2"/>
        <v>2144982.8374999999</v>
      </c>
      <c r="D88" s="45">
        <f t="shared" si="2"/>
        <v>6540794.6000000006</v>
      </c>
      <c r="E88" s="202" t="s">
        <v>2079</v>
      </c>
      <c r="F88" s="203" t="s">
        <v>2230</v>
      </c>
      <c r="G88" s="204"/>
      <c r="H88" s="205">
        <v>260</v>
      </c>
      <c r="I88" s="112">
        <v>27677177</v>
      </c>
      <c r="J88" s="112">
        <v>24682232</v>
      </c>
    </row>
    <row r="89" spans="1:10" s="37" customFormat="1" ht="13.5" customHeight="1">
      <c r="A89" s="45">
        <v>0.63</v>
      </c>
      <c r="B89" s="45">
        <v>2.13</v>
      </c>
      <c r="C89" s="45">
        <f t="shared" si="2"/>
        <v>41746.794999999998</v>
      </c>
      <c r="D89" s="45">
        <f t="shared" si="2"/>
        <v>111603.06</v>
      </c>
      <c r="E89" s="202" t="s">
        <v>2080</v>
      </c>
      <c r="F89" s="203" t="s">
        <v>2231</v>
      </c>
      <c r="G89" s="204"/>
      <c r="H89" s="205">
        <v>261</v>
      </c>
      <c r="I89" s="112">
        <v>397573</v>
      </c>
      <c r="J89" s="112">
        <v>314366</v>
      </c>
    </row>
    <row r="90" spans="1:10" s="37" customFormat="1" ht="13.5" customHeight="1">
      <c r="A90" s="45">
        <v>0.64</v>
      </c>
      <c r="B90" s="45">
        <v>2.14</v>
      </c>
      <c r="C90" s="45">
        <f t="shared" si="2"/>
        <v>5758536.7599999998</v>
      </c>
      <c r="D90" s="45">
        <f t="shared" si="2"/>
        <v>18994864.897500001</v>
      </c>
      <c r="E90" s="202" t="s">
        <v>2027</v>
      </c>
      <c r="F90" s="204" t="s">
        <v>2232</v>
      </c>
      <c r="G90" s="204"/>
      <c r="H90" s="205">
        <v>262</v>
      </c>
      <c r="I90" s="111">
        <f t="array" ref="I90">IF(AND(ISBLANK(I91:I96)),"",SUM(I91:I96))</f>
        <v>71981689</v>
      </c>
      <c r="J90" s="111">
        <f t="array" ref="J90">IF(AND(ISBLANK(J91:J96)),"",SUM(J91:J96))</f>
        <v>71008829</v>
      </c>
    </row>
    <row r="91" spans="1:10" s="37" customFormat="1" ht="13.5" customHeight="1">
      <c r="A91" s="45">
        <v>0.65</v>
      </c>
      <c r="B91" s="45">
        <v>2.15</v>
      </c>
      <c r="C91" s="45">
        <f t="shared" si="2"/>
        <v>5713684.5437500002</v>
      </c>
      <c r="D91" s="45">
        <f t="shared" si="2"/>
        <v>18784448.068749998</v>
      </c>
      <c r="E91" s="202" t="s">
        <v>2119</v>
      </c>
      <c r="F91" s="203" t="s">
        <v>2233</v>
      </c>
      <c r="G91" s="204"/>
      <c r="H91" s="205">
        <v>263</v>
      </c>
      <c r="I91" s="112">
        <v>70322251</v>
      </c>
      <c r="J91" s="112">
        <v>69895609</v>
      </c>
    </row>
    <row r="92" spans="1:10" s="37" customFormat="1" ht="13.5" customHeight="1">
      <c r="A92" s="45">
        <v>0.66</v>
      </c>
      <c r="B92" s="45">
        <v>2.16</v>
      </c>
      <c r="C92" s="45" t="str">
        <f t="shared" si="2"/>
        <v/>
      </c>
      <c r="D92" s="45" t="str">
        <f t="shared" si="2"/>
        <v/>
      </c>
      <c r="E92" s="202" t="s">
        <v>2121</v>
      </c>
      <c r="F92" s="203" t="s">
        <v>2234</v>
      </c>
      <c r="G92" s="204"/>
      <c r="H92" s="205">
        <v>264</v>
      </c>
      <c r="I92" s="112"/>
      <c r="J92" s="112"/>
    </row>
    <row r="93" spans="1:10" s="37" customFormat="1" ht="13.5" customHeight="1">
      <c r="A93" s="45">
        <v>0.67</v>
      </c>
      <c r="B93" s="45">
        <v>2.17</v>
      </c>
      <c r="C93" s="45">
        <f t="shared" si="2"/>
        <v>103214.27666666667</v>
      </c>
      <c r="D93" s="45">
        <f t="shared" si="2"/>
        <v>76391.871666666659</v>
      </c>
      <c r="E93" s="202" t="s">
        <v>2235</v>
      </c>
      <c r="F93" s="203" t="s">
        <v>2236</v>
      </c>
      <c r="G93" s="204"/>
      <c r="H93" s="205">
        <v>265</v>
      </c>
      <c r="I93" s="112">
        <v>924292</v>
      </c>
      <c r="J93" s="112">
        <v>211213</v>
      </c>
    </row>
    <row r="94" spans="1:10" s="37" customFormat="1" ht="13.5" customHeight="1">
      <c r="A94" s="45">
        <v>0.68</v>
      </c>
      <c r="B94" s="45">
        <v>2.1800000000000002</v>
      </c>
      <c r="C94" s="45">
        <f t="shared" si="2"/>
        <v>83318.226666666669</v>
      </c>
      <c r="D94" s="45">
        <f t="shared" si="2"/>
        <v>327732.39</v>
      </c>
      <c r="E94" s="202" t="s">
        <v>2237</v>
      </c>
      <c r="F94" s="203" t="s">
        <v>2008</v>
      </c>
      <c r="G94" s="204"/>
      <c r="H94" s="205">
        <v>266</v>
      </c>
      <c r="I94" s="112">
        <v>735146</v>
      </c>
      <c r="J94" s="112">
        <v>902007</v>
      </c>
    </row>
    <row r="95" spans="1:10" s="37" customFormat="1" ht="13.5" customHeight="1">
      <c r="A95" s="45">
        <v>0.69</v>
      </c>
      <c r="B95" s="45">
        <v>2.19</v>
      </c>
      <c r="C95" s="45" t="str">
        <f t="shared" si="2"/>
        <v/>
      </c>
      <c r="D95" s="45" t="str">
        <f t="shared" si="2"/>
        <v/>
      </c>
      <c r="E95" s="202" t="s">
        <v>2238</v>
      </c>
      <c r="F95" s="203" t="s">
        <v>2239</v>
      </c>
      <c r="G95" s="204"/>
      <c r="H95" s="205">
        <v>267</v>
      </c>
      <c r="I95" s="112"/>
      <c r="J95" s="112"/>
    </row>
    <row r="96" spans="1:10" s="37" customFormat="1" ht="13.5" customHeight="1">
      <c r="A96" s="45">
        <v>0.7</v>
      </c>
      <c r="B96" s="45">
        <v>2.2000000000000002</v>
      </c>
      <c r="C96" s="45" t="str">
        <f t="shared" si="2"/>
        <v/>
      </c>
      <c r="D96" s="45" t="str">
        <f t="shared" si="2"/>
        <v/>
      </c>
      <c r="E96" s="202" t="s">
        <v>2240</v>
      </c>
      <c r="F96" s="203" t="s">
        <v>2241</v>
      </c>
      <c r="G96" s="204"/>
      <c r="H96" s="205">
        <v>268</v>
      </c>
      <c r="I96" s="112"/>
      <c r="J96" s="112"/>
    </row>
    <row r="97" spans="1:919" s="37" customFormat="1" ht="13.5" customHeight="1">
      <c r="A97" s="45">
        <v>0.71</v>
      </c>
      <c r="B97" s="45">
        <v>2.21</v>
      </c>
      <c r="C97" s="45">
        <f t="shared" si="2"/>
        <v>5291882.6062499993</v>
      </c>
      <c r="D97" s="45">
        <f t="shared" si="2"/>
        <v>15658966.497500001</v>
      </c>
      <c r="E97" s="202" t="s">
        <v>2029</v>
      </c>
      <c r="F97" s="204" t="s">
        <v>2242</v>
      </c>
      <c r="G97" s="204"/>
      <c r="H97" s="205">
        <v>269</v>
      </c>
      <c r="I97" s="112">
        <v>59626827</v>
      </c>
      <c r="J97" s="112">
        <v>56684030</v>
      </c>
    </row>
    <row r="98" spans="1:919" s="37" customFormat="1" ht="13.5" customHeight="1">
      <c r="A98" s="45">
        <v>0.72</v>
      </c>
      <c r="B98" s="45">
        <v>2.2200000000000002</v>
      </c>
      <c r="C98" s="45">
        <f t="shared" si="2"/>
        <v>2675662.21</v>
      </c>
      <c r="D98" s="45">
        <f t="shared" si="2"/>
        <v>8664502.5475000013</v>
      </c>
      <c r="E98" s="202" t="s">
        <v>2032</v>
      </c>
      <c r="F98" s="204" t="s">
        <v>2243</v>
      </c>
      <c r="G98" s="204"/>
      <c r="H98" s="205">
        <v>270</v>
      </c>
      <c r="I98" s="112">
        <v>29729561</v>
      </c>
      <c r="J98" s="112">
        <v>31223421</v>
      </c>
    </row>
    <row r="99" spans="1:919" s="37" customFormat="1" ht="13.5" customHeight="1">
      <c r="A99" s="45">
        <v>0.73</v>
      </c>
      <c r="B99" s="45">
        <v>2.23</v>
      </c>
      <c r="C99" s="45">
        <f t="shared" si="2"/>
        <v>1381444.7874999999</v>
      </c>
      <c r="D99" s="45">
        <f t="shared" si="2"/>
        <v>5700779.1325000003</v>
      </c>
      <c r="E99" s="206" t="s">
        <v>2092</v>
      </c>
      <c r="F99" s="204" t="s">
        <v>2244</v>
      </c>
      <c r="G99" s="204"/>
      <c r="H99" s="196">
        <v>271</v>
      </c>
      <c r="I99" s="194">
        <f>IFERROR(IF(AND(I100,I119,I130,I131,I132,I133,I134,I135,I136,I140)="","",SUM(I100,I119,I130,I131,I132,I133,I134,I135,I136,I140)),"")</f>
        <v>15139102</v>
      </c>
      <c r="J99" s="194">
        <f>IFERROR(IF(AND(J100,J119,J130,J131,J132,J133,J134,J135,J136,J140)="","",SUM(J100,J119,J130,J131,J132,J133,J134,J135,J136,J140)),"")</f>
        <v>20451214</v>
      </c>
    </row>
    <row r="100" spans="1:919" s="37" customFormat="1" ht="13.5" customHeight="1">
      <c r="A100" s="45">
        <v>0.74</v>
      </c>
      <c r="B100" s="45">
        <v>2.2400000000000002</v>
      </c>
      <c r="C100" s="45">
        <f t="shared" si="2"/>
        <v>99380.163333333345</v>
      </c>
      <c r="D100" s="45">
        <f t="shared" si="2"/>
        <v>228701.64</v>
      </c>
      <c r="E100" s="202" t="s">
        <v>1980</v>
      </c>
      <c r="F100" s="204" t="s">
        <v>2245</v>
      </c>
      <c r="G100" s="204"/>
      <c r="H100" s="205">
        <v>272</v>
      </c>
      <c r="I100" s="111">
        <f>IFERROR(IF(AND(I101,I102,I103,I104,I105,I106,I107,I108,I113,I114,I115,I116,I117,I118)="","",SUM(I101,I102,I103,I104,I105,I106,I107,I108,I113,I114,I115,I116,I117,I118)),"")</f>
        <v>805771</v>
      </c>
      <c r="J100" s="111">
        <f>IFERROR(IF(AND(J101,J102,J103,J104,J105,J106,J107,J108,J113,J114,J115,J116,J117,J118)="","",SUM(J101,J102,J103,J104,J105,J106,J107,J108,J113,J114,J115,J116,J117,J118)),"")</f>
        <v>612585</v>
      </c>
    </row>
    <row r="101" spans="1:919" s="37" customFormat="1" ht="13.5" customHeight="1">
      <c r="A101" s="45">
        <v>0.75</v>
      </c>
      <c r="B101" s="45">
        <v>2.25</v>
      </c>
      <c r="C101" s="45" t="str">
        <f t="shared" si="2"/>
        <v/>
      </c>
      <c r="D101" s="45" t="str">
        <f t="shared" si="2"/>
        <v/>
      </c>
      <c r="E101" s="202" t="s">
        <v>1983</v>
      </c>
      <c r="F101" s="203" t="s">
        <v>2246</v>
      </c>
      <c r="G101" s="204"/>
      <c r="H101" s="205">
        <v>273</v>
      </c>
      <c r="I101" s="112"/>
      <c r="J101" s="112"/>
    </row>
    <row r="102" spans="1:919" s="37" customFormat="1" ht="13.5" customHeight="1">
      <c r="A102" s="45">
        <v>0.76</v>
      </c>
      <c r="B102" s="45">
        <v>2.2599999999999998</v>
      </c>
      <c r="C102" s="45">
        <f t="shared" si="2"/>
        <v>102066.08666666666</v>
      </c>
      <c r="D102" s="45">
        <f t="shared" si="2"/>
        <v>230743.61</v>
      </c>
      <c r="E102" s="202" t="s">
        <v>1985</v>
      </c>
      <c r="F102" s="203" t="s">
        <v>2247</v>
      </c>
      <c r="G102" s="204"/>
      <c r="H102" s="205">
        <v>274</v>
      </c>
      <c r="I102" s="112">
        <v>805771</v>
      </c>
      <c r="J102" s="112">
        <v>612585</v>
      </c>
    </row>
    <row r="103" spans="1:919" s="37" customFormat="1" ht="30" customHeight="1">
      <c r="A103" s="45">
        <v>0.77</v>
      </c>
      <c r="B103" s="45">
        <v>2.27</v>
      </c>
      <c r="C103" s="45" t="str">
        <f t="shared" si="2"/>
        <v/>
      </c>
      <c r="D103" s="45" t="str">
        <f t="shared" si="2"/>
        <v/>
      </c>
      <c r="E103" s="202" t="s">
        <v>1988</v>
      </c>
      <c r="F103" s="203" t="s">
        <v>2248</v>
      </c>
      <c r="G103" s="204"/>
      <c r="H103" s="205">
        <v>275</v>
      </c>
      <c r="I103" s="112"/>
      <c r="J103" s="112"/>
    </row>
    <row r="104" spans="1:919" s="37" customFormat="1" ht="13.5" customHeight="1">
      <c r="A104" s="45">
        <v>0.78</v>
      </c>
      <c r="B104" s="45">
        <v>2.2799999999999998</v>
      </c>
      <c r="C104" s="45" t="str">
        <f t="shared" si="2"/>
        <v/>
      </c>
      <c r="D104" s="45" t="str">
        <f t="shared" si="2"/>
        <v/>
      </c>
      <c r="E104" s="202" t="s">
        <v>1991</v>
      </c>
      <c r="F104" s="203" t="s">
        <v>2249</v>
      </c>
      <c r="G104" s="204"/>
      <c r="H104" s="205">
        <v>276</v>
      </c>
      <c r="I104" s="112"/>
      <c r="J104" s="112"/>
    </row>
    <row r="105" spans="1:919" s="37" customFormat="1" ht="13.5" customHeight="1">
      <c r="A105" s="45">
        <v>0.79</v>
      </c>
      <c r="B105" s="45">
        <v>2.29</v>
      </c>
      <c r="C105" s="45" t="str">
        <f t="shared" si="2"/>
        <v/>
      </c>
      <c r="D105" s="45" t="str">
        <f t="shared" si="2"/>
        <v/>
      </c>
      <c r="E105" s="202" t="s">
        <v>1994</v>
      </c>
      <c r="F105" s="203" t="s">
        <v>2250</v>
      </c>
      <c r="G105" s="204"/>
      <c r="H105" s="205">
        <v>277</v>
      </c>
      <c r="I105" s="112"/>
      <c r="J105" s="112"/>
    </row>
    <row r="106" spans="1:919" s="37" customFormat="1" ht="13.5" customHeight="1">
      <c r="A106" s="45">
        <v>0.8</v>
      </c>
      <c r="B106" s="45">
        <v>2.2999999999999998</v>
      </c>
      <c r="C106" s="45" t="str">
        <f t="shared" si="2"/>
        <v/>
      </c>
      <c r="D106" s="45" t="str">
        <f t="shared" si="2"/>
        <v/>
      </c>
      <c r="E106" s="202" t="s">
        <v>1997</v>
      </c>
      <c r="F106" s="203" t="s">
        <v>2251</v>
      </c>
      <c r="G106" s="204"/>
      <c r="H106" s="205">
        <v>278</v>
      </c>
      <c r="I106" s="112"/>
      <c r="J106" s="112"/>
    </row>
    <row r="107" spans="1:919" s="37" customFormat="1" ht="13.5" customHeight="1">
      <c r="A107" s="45">
        <v>0.81</v>
      </c>
      <c r="B107" s="45">
        <v>2.31</v>
      </c>
      <c r="C107" s="45" t="str">
        <f t="shared" si="2"/>
        <v/>
      </c>
      <c r="D107" s="45" t="str">
        <f t="shared" si="2"/>
        <v/>
      </c>
      <c r="E107" s="202" t="s">
        <v>2173</v>
      </c>
      <c r="F107" s="203" t="s">
        <v>2252</v>
      </c>
      <c r="G107" s="204"/>
      <c r="H107" s="205">
        <v>279</v>
      </c>
      <c r="I107" s="112"/>
      <c r="J107" s="112"/>
    </row>
    <row r="108" spans="1:919" s="37" customFormat="1" ht="13.5" customHeight="1">
      <c r="A108" s="45">
        <v>0.82</v>
      </c>
      <c r="B108" s="45">
        <v>2.3199999999999998</v>
      </c>
      <c r="C108" s="45" t="str">
        <f t="shared" si="2"/>
        <v/>
      </c>
      <c r="D108" s="45" t="str">
        <f t="shared" si="2"/>
        <v/>
      </c>
      <c r="E108" s="202" t="s">
        <v>2175</v>
      </c>
      <c r="F108" s="203" t="s">
        <v>2253</v>
      </c>
      <c r="G108" s="204"/>
      <c r="H108" s="205">
        <v>280</v>
      </c>
      <c r="I108" s="112"/>
      <c r="J108" s="112"/>
    </row>
    <row r="109" spans="1:919" ht="5.25" customHeight="1">
      <c r="E109" s="37"/>
      <c r="F109" s="37"/>
      <c r="G109" s="37"/>
      <c r="H109" s="37"/>
      <c r="I109" s="37"/>
    </row>
    <row r="110" spans="1:919" s="146" customFormat="1" ht="17.25" customHeight="1">
      <c r="E110" s="147"/>
      <c r="J110" s="148" t="s">
        <v>2254</v>
      </c>
    </row>
    <row r="111" spans="1:919" ht="33" customHeight="1">
      <c r="E111" s="177" t="s">
        <v>1974</v>
      </c>
      <c r="F111" s="178" t="s">
        <v>1969</v>
      </c>
      <c r="G111" s="178" t="s">
        <v>1975</v>
      </c>
      <c r="H111" s="179" t="s">
        <v>1976</v>
      </c>
      <c r="I111" s="196" t="str">
        <f>I16</f>
        <v>Od 01.01. do 31.12.
tekuće godine</v>
      </c>
      <c r="J111" s="196" t="str">
        <f>J16</f>
        <v>Od 01.01. do 30.06.
prethodne godine</v>
      </c>
    </row>
    <row r="112" spans="1:919" s="51" customFormat="1" ht="12.75" customHeight="1">
      <c r="A112" s="49"/>
      <c r="B112" s="49"/>
      <c r="C112" s="49"/>
      <c r="D112" s="49"/>
      <c r="E112" s="180">
        <v>1</v>
      </c>
      <c r="F112" s="181">
        <v>2</v>
      </c>
      <c r="G112" s="181">
        <v>3</v>
      </c>
      <c r="H112" s="182">
        <v>4</v>
      </c>
      <c r="I112" s="182">
        <v>5</v>
      </c>
      <c r="J112" s="182">
        <v>6</v>
      </c>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c r="CU112" s="50"/>
      <c r="CV112" s="50"/>
      <c r="CW112" s="50"/>
      <c r="CX112" s="50"/>
      <c r="CY112" s="50"/>
      <c r="CZ112" s="50"/>
      <c r="DA112" s="50"/>
      <c r="DB112" s="50"/>
      <c r="DC112" s="50"/>
      <c r="DD112" s="50"/>
      <c r="DE112" s="50"/>
      <c r="DF112" s="50"/>
      <c r="DG112" s="50"/>
      <c r="DH112" s="50"/>
      <c r="DI112" s="50"/>
      <c r="DJ112" s="50"/>
      <c r="DK112" s="50"/>
      <c r="DL112" s="50"/>
      <c r="DM112" s="50"/>
      <c r="DN112" s="50"/>
      <c r="DO112" s="50"/>
      <c r="DP112" s="50"/>
      <c r="DQ112" s="50"/>
      <c r="DR112" s="50"/>
      <c r="DS112" s="50"/>
      <c r="DT112" s="50"/>
      <c r="DU112" s="50"/>
      <c r="DV112" s="50"/>
      <c r="DW112" s="50"/>
      <c r="DX112" s="50"/>
      <c r="DY112" s="50"/>
      <c r="DZ112" s="50"/>
      <c r="EA112" s="50"/>
      <c r="EB112" s="50"/>
      <c r="EC112" s="50"/>
      <c r="ED112" s="50"/>
      <c r="EE112" s="50"/>
      <c r="EF112" s="50"/>
      <c r="EG112" s="50"/>
      <c r="EH112" s="50"/>
      <c r="EI112" s="50"/>
      <c r="EJ112" s="50"/>
      <c r="EK112" s="50"/>
      <c r="EL112" s="50"/>
      <c r="EM112" s="50"/>
      <c r="EN112" s="50"/>
      <c r="EO112" s="50"/>
      <c r="EP112" s="50"/>
      <c r="EQ112" s="50"/>
      <c r="ER112" s="50"/>
      <c r="ES112" s="50"/>
      <c r="ET112" s="50"/>
      <c r="EU112" s="50"/>
      <c r="EV112" s="50"/>
      <c r="EW112" s="50"/>
      <c r="EX112" s="50"/>
      <c r="EY112" s="50"/>
      <c r="EZ112" s="50"/>
      <c r="FA112" s="50"/>
      <c r="FB112" s="50"/>
      <c r="FC112" s="50"/>
      <c r="FD112" s="50"/>
      <c r="FE112" s="50"/>
      <c r="FF112" s="50"/>
      <c r="FG112" s="50"/>
      <c r="FH112" s="50"/>
      <c r="FI112" s="50"/>
      <c r="FJ112" s="50"/>
      <c r="FK112" s="50"/>
      <c r="FL112" s="50"/>
      <c r="FM112" s="50"/>
      <c r="FN112" s="50"/>
      <c r="FO112" s="50"/>
      <c r="FP112" s="50"/>
      <c r="FQ112" s="50"/>
      <c r="FR112" s="50"/>
      <c r="FS112" s="50"/>
      <c r="FT112" s="50"/>
      <c r="FU112" s="50"/>
      <c r="FV112" s="50"/>
      <c r="FW112" s="50"/>
      <c r="FX112" s="50"/>
      <c r="FY112" s="50"/>
      <c r="FZ112" s="50"/>
      <c r="GA112" s="50"/>
      <c r="GB112" s="50"/>
      <c r="GC112" s="50"/>
      <c r="GD112" s="50"/>
      <c r="GE112" s="50"/>
      <c r="GF112" s="50"/>
      <c r="GG112" s="50"/>
      <c r="GH112" s="50"/>
      <c r="GI112" s="50"/>
      <c r="GJ112" s="50"/>
      <c r="GK112" s="50"/>
      <c r="GL112" s="50"/>
      <c r="GM112" s="50"/>
      <c r="GN112" s="50"/>
      <c r="GO112" s="50"/>
      <c r="GP112" s="50"/>
      <c r="GQ112" s="50"/>
      <c r="GR112" s="50"/>
      <c r="GS112" s="50"/>
      <c r="GT112" s="50"/>
      <c r="GU112" s="50"/>
      <c r="GV112" s="50"/>
      <c r="GW112" s="50"/>
      <c r="GX112" s="50"/>
      <c r="GY112" s="50"/>
      <c r="GZ112" s="50"/>
      <c r="HA112" s="50"/>
      <c r="HB112" s="50"/>
      <c r="HC112" s="50"/>
      <c r="HD112" s="50"/>
      <c r="HE112" s="50"/>
      <c r="HF112" s="50"/>
      <c r="HG112" s="50"/>
      <c r="HH112" s="50"/>
      <c r="HI112" s="50"/>
      <c r="HJ112" s="50"/>
      <c r="HK112" s="50"/>
      <c r="HL112" s="50"/>
      <c r="HM112" s="50"/>
      <c r="HN112" s="50"/>
      <c r="HO112" s="50"/>
      <c r="HP112" s="50"/>
      <c r="HQ112" s="50"/>
      <c r="HR112" s="50"/>
      <c r="HS112" s="50"/>
      <c r="HT112" s="50"/>
      <c r="HU112" s="50"/>
      <c r="HV112" s="50"/>
      <c r="HW112" s="50"/>
      <c r="HX112" s="50"/>
      <c r="HY112" s="50"/>
      <c r="HZ112" s="50"/>
      <c r="IA112" s="50"/>
      <c r="IB112" s="50"/>
      <c r="IC112" s="50"/>
      <c r="ID112" s="50"/>
      <c r="IE112" s="50"/>
      <c r="IF112" s="50"/>
      <c r="IG112" s="50"/>
      <c r="IH112" s="50"/>
      <c r="II112" s="50"/>
      <c r="IJ112" s="50"/>
      <c r="IK112" s="50"/>
      <c r="IL112" s="50"/>
      <c r="IM112" s="50"/>
      <c r="IN112" s="50"/>
      <c r="IO112" s="50"/>
      <c r="IP112" s="50"/>
      <c r="IQ112" s="50"/>
      <c r="IR112" s="50"/>
      <c r="IS112" s="50"/>
      <c r="IT112" s="50"/>
      <c r="IU112" s="50"/>
      <c r="IV112" s="50"/>
      <c r="IW112" s="50"/>
      <c r="IX112" s="50"/>
      <c r="IY112" s="50"/>
      <c r="IZ112" s="50"/>
      <c r="JA112" s="50"/>
      <c r="JB112" s="50"/>
      <c r="JC112" s="50"/>
      <c r="JD112" s="50"/>
      <c r="JE112" s="50"/>
      <c r="JF112" s="50"/>
      <c r="JG112" s="50"/>
      <c r="JH112" s="50"/>
      <c r="JI112" s="50"/>
      <c r="JJ112" s="50"/>
      <c r="JK112" s="50"/>
      <c r="JL112" s="50"/>
      <c r="JM112" s="50"/>
      <c r="JN112" s="50"/>
      <c r="JO112" s="50"/>
      <c r="JP112" s="50"/>
      <c r="JQ112" s="50"/>
      <c r="JR112" s="50"/>
      <c r="JS112" s="50"/>
      <c r="JT112" s="50"/>
      <c r="JU112" s="50"/>
      <c r="JV112" s="50"/>
      <c r="JW112" s="50"/>
      <c r="JX112" s="50"/>
      <c r="JY112" s="50"/>
      <c r="JZ112" s="50"/>
      <c r="KA112" s="50"/>
      <c r="KB112" s="50"/>
      <c r="KC112" s="50"/>
      <c r="KD112" s="50"/>
      <c r="KE112" s="50"/>
      <c r="KF112" s="50"/>
      <c r="KG112" s="50"/>
      <c r="KH112" s="50"/>
      <c r="KI112" s="50"/>
      <c r="KJ112" s="50"/>
      <c r="KK112" s="50"/>
      <c r="KL112" s="50"/>
      <c r="KM112" s="50"/>
      <c r="KN112" s="50"/>
      <c r="KO112" s="50"/>
      <c r="KP112" s="50"/>
      <c r="KQ112" s="50"/>
      <c r="KR112" s="50"/>
      <c r="KS112" s="50"/>
      <c r="KT112" s="50"/>
      <c r="KU112" s="50"/>
      <c r="KV112" s="50"/>
      <c r="KW112" s="50"/>
      <c r="KX112" s="50"/>
      <c r="KY112" s="50"/>
      <c r="KZ112" s="50"/>
      <c r="LA112" s="50"/>
      <c r="LB112" s="50"/>
      <c r="LC112" s="50"/>
      <c r="LD112" s="50"/>
      <c r="LE112" s="50"/>
      <c r="LF112" s="50"/>
      <c r="LG112" s="50"/>
      <c r="LH112" s="50"/>
      <c r="LI112" s="50"/>
      <c r="LJ112" s="50"/>
      <c r="LK112" s="50"/>
      <c r="LL112" s="50"/>
      <c r="LM112" s="50"/>
      <c r="LN112" s="50"/>
      <c r="LO112" s="50"/>
      <c r="LP112" s="50"/>
      <c r="LQ112" s="50"/>
      <c r="LR112" s="50"/>
      <c r="LS112" s="50"/>
      <c r="LT112" s="50"/>
      <c r="LU112" s="50"/>
      <c r="LV112" s="50"/>
      <c r="LW112" s="50"/>
      <c r="LX112" s="50"/>
      <c r="LY112" s="50"/>
      <c r="LZ112" s="50"/>
      <c r="MA112" s="50"/>
      <c r="MB112" s="50"/>
      <c r="MC112" s="50"/>
      <c r="MD112" s="50"/>
      <c r="ME112" s="50"/>
      <c r="MF112" s="50"/>
      <c r="MG112" s="50"/>
      <c r="MH112" s="50"/>
      <c r="MI112" s="50"/>
      <c r="MJ112" s="50"/>
      <c r="MK112" s="50"/>
      <c r="ML112" s="50"/>
      <c r="MM112" s="50"/>
      <c r="MN112" s="50"/>
      <c r="MO112" s="50"/>
      <c r="MP112" s="50"/>
      <c r="MQ112" s="50"/>
      <c r="MR112" s="50"/>
      <c r="MS112" s="50"/>
      <c r="MT112" s="50"/>
      <c r="MU112" s="50"/>
      <c r="MV112" s="50"/>
      <c r="MW112" s="50"/>
      <c r="MX112" s="50"/>
      <c r="MY112" s="50"/>
      <c r="MZ112" s="50"/>
      <c r="NA112" s="50"/>
      <c r="NB112" s="50"/>
      <c r="NC112" s="50"/>
      <c r="ND112" s="50"/>
      <c r="NE112" s="50"/>
      <c r="NF112" s="50"/>
      <c r="NG112" s="50"/>
      <c r="NH112" s="50"/>
      <c r="NI112" s="50"/>
      <c r="NJ112" s="50"/>
      <c r="NK112" s="50"/>
      <c r="NL112" s="50"/>
      <c r="NM112" s="50"/>
      <c r="NN112" s="50"/>
      <c r="NO112" s="50"/>
      <c r="NP112" s="50"/>
      <c r="NQ112" s="50"/>
      <c r="NR112" s="50"/>
      <c r="NS112" s="50"/>
      <c r="NT112" s="50"/>
      <c r="NU112" s="50"/>
      <c r="NV112" s="50"/>
      <c r="NW112" s="50"/>
      <c r="NX112" s="50"/>
      <c r="NY112" s="50"/>
      <c r="NZ112" s="50"/>
      <c r="OA112" s="50"/>
      <c r="OB112" s="50"/>
      <c r="OC112" s="50"/>
      <c r="OD112" s="50"/>
      <c r="OE112" s="50"/>
      <c r="OF112" s="50"/>
      <c r="OG112" s="50"/>
      <c r="OH112" s="50"/>
      <c r="OI112" s="50"/>
      <c r="OJ112" s="50"/>
      <c r="OK112" s="50"/>
      <c r="OL112" s="50"/>
      <c r="OM112" s="50"/>
      <c r="ON112" s="50"/>
      <c r="OO112" s="50"/>
      <c r="OP112" s="50"/>
      <c r="OQ112" s="50"/>
      <c r="OR112" s="50"/>
      <c r="OS112" s="50"/>
      <c r="OT112" s="50"/>
      <c r="OU112" s="50"/>
      <c r="OV112" s="50"/>
      <c r="OW112" s="50"/>
      <c r="OX112" s="50"/>
      <c r="OY112" s="50"/>
      <c r="OZ112" s="50"/>
      <c r="PA112" s="50"/>
      <c r="PB112" s="50"/>
      <c r="PC112" s="50"/>
      <c r="PD112" s="50"/>
      <c r="PE112" s="50"/>
      <c r="PF112" s="50"/>
      <c r="PG112" s="50"/>
      <c r="PH112" s="50"/>
      <c r="PI112" s="50"/>
      <c r="PJ112" s="50"/>
      <c r="PK112" s="50"/>
      <c r="PL112" s="50"/>
      <c r="PM112" s="50"/>
      <c r="PN112" s="50"/>
      <c r="PO112" s="50"/>
      <c r="PP112" s="50"/>
      <c r="PQ112" s="50"/>
      <c r="PR112" s="50"/>
      <c r="PS112" s="50"/>
      <c r="PT112" s="50"/>
      <c r="PU112" s="50"/>
      <c r="PV112" s="50"/>
      <c r="PW112" s="50"/>
      <c r="PX112" s="50"/>
      <c r="PY112" s="50"/>
      <c r="PZ112" s="50"/>
      <c r="QA112" s="50"/>
      <c r="QB112" s="50"/>
      <c r="QC112" s="50"/>
      <c r="QD112" s="50"/>
      <c r="QE112" s="50"/>
      <c r="QF112" s="50"/>
      <c r="QG112" s="50"/>
      <c r="QH112" s="50"/>
      <c r="QI112" s="50"/>
      <c r="QJ112" s="50"/>
      <c r="QK112" s="50"/>
      <c r="QL112" s="50"/>
      <c r="QM112" s="50"/>
      <c r="QN112" s="50"/>
      <c r="QO112" s="50"/>
      <c r="QP112" s="50"/>
      <c r="QQ112" s="50"/>
      <c r="QR112" s="50"/>
      <c r="QS112" s="50"/>
      <c r="QT112" s="50"/>
      <c r="QU112" s="50"/>
      <c r="QV112" s="50"/>
      <c r="QW112" s="50"/>
      <c r="QX112" s="50"/>
      <c r="QY112" s="50"/>
      <c r="QZ112" s="50"/>
      <c r="RA112" s="50"/>
      <c r="RB112" s="50"/>
      <c r="RC112" s="50"/>
      <c r="RD112" s="50"/>
      <c r="RE112" s="50"/>
      <c r="RF112" s="50"/>
      <c r="RG112" s="50"/>
      <c r="RH112" s="50"/>
      <c r="RI112" s="50"/>
      <c r="RJ112" s="50"/>
      <c r="RK112" s="50"/>
      <c r="RL112" s="50"/>
      <c r="RM112" s="50"/>
      <c r="RN112" s="50"/>
      <c r="RO112" s="50"/>
      <c r="RP112" s="50"/>
      <c r="RQ112" s="50"/>
      <c r="RR112" s="50"/>
      <c r="RS112" s="50"/>
      <c r="RT112" s="50"/>
      <c r="RU112" s="50"/>
      <c r="RV112" s="50"/>
      <c r="RW112" s="50"/>
      <c r="RX112" s="50"/>
      <c r="RY112" s="50"/>
      <c r="RZ112" s="50"/>
      <c r="SA112" s="50"/>
      <c r="SB112" s="50"/>
      <c r="SC112" s="50"/>
      <c r="SD112" s="50"/>
      <c r="SE112" s="50"/>
      <c r="SF112" s="50"/>
      <c r="SG112" s="50"/>
      <c r="SH112" s="50"/>
      <c r="SI112" s="50"/>
      <c r="SJ112" s="50"/>
      <c r="SK112" s="50"/>
      <c r="SL112" s="50"/>
      <c r="SM112" s="50"/>
      <c r="SN112" s="50"/>
      <c r="SO112" s="50"/>
      <c r="SP112" s="50"/>
      <c r="SQ112" s="50"/>
      <c r="SR112" s="50"/>
      <c r="SS112" s="50"/>
      <c r="ST112" s="50"/>
      <c r="SU112" s="50"/>
      <c r="SV112" s="50"/>
      <c r="SW112" s="50"/>
      <c r="SX112" s="50"/>
      <c r="SY112" s="50"/>
      <c r="SZ112" s="50"/>
      <c r="TA112" s="50"/>
      <c r="TB112" s="50"/>
      <c r="TC112" s="50"/>
      <c r="TD112" s="50"/>
      <c r="TE112" s="50"/>
      <c r="TF112" s="50"/>
      <c r="TG112" s="50"/>
      <c r="TH112" s="50"/>
      <c r="TI112" s="50"/>
      <c r="TJ112" s="50"/>
      <c r="TK112" s="50"/>
      <c r="TL112" s="50"/>
      <c r="TM112" s="50"/>
      <c r="TN112" s="50"/>
      <c r="TO112" s="50"/>
      <c r="TP112" s="50"/>
      <c r="TQ112" s="50"/>
      <c r="TR112" s="50"/>
      <c r="TS112" s="50"/>
      <c r="TT112" s="50"/>
      <c r="TU112" s="50"/>
      <c r="TV112" s="50"/>
      <c r="TW112" s="50"/>
      <c r="TX112" s="50"/>
      <c r="TY112" s="50"/>
      <c r="TZ112" s="50"/>
      <c r="UA112" s="50"/>
      <c r="UB112" s="50"/>
      <c r="UC112" s="50"/>
      <c r="UD112" s="50"/>
      <c r="UE112" s="50"/>
      <c r="UF112" s="50"/>
      <c r="UG112" s="50"/>
      <c r="UH112" s="50"/>
      <c r="UI112" s="50"/>
      <c r="UJ112" s="50"/>
      <c r="UK112" s="50"/>
      <c r="UL112" s="50"/>
      <c r="UM112" s="50"/>
      <c r="UN112" s="50"/>
      <c r="UO112" s="50"/>
      <c r="UP112" s="50"/>
      <c r="UQ112" s="50"/>
      <c r="UR112" s="50"/>
      <c r="US112" s="50"/>
      <c r="UT112" s="50"/>
      <c r="UU112" s="50"/>
      <c r="UV112" s="50"/>
      <c r="UW112" s="50"/>
      <c r="UX112" s="50"/>
      <c r="UY112" s="50"/>
      <c r="UZ112" s="50"/>
      <c r="VA112" s="50"/>
      <c r="VB112" s="50"/>
      <c r="VC112" s="50"/>
      <c r="VD112" s="50"/>
      <c r="VE112" s="50"/>
      <c r="VF112" s="50"/>
      <c r="VG112" s="50"/>
      <c r="VH112" s="50"/>
      <c r="VI112" s="50"/>
      <c r="VJ112" s="50"/>
      <c r="VK112" s="50"/>
      <c r="VL112" s="50"/>
      <c r="VM112" s="50"/>
      <c r="VN112" s="50"/>
      <c r="VO112" s="50"/>
      <c r="VP112" s="50"/>
      <c r="VQ112" s="50"/>
      <c r="VR112" s="50"/>
      <c r="VS112" s="50"/>
      <c r="VT112" s="50"/>
      <c r="VU112" s="50"/>
      <c r="VV112" s="50"/>
      <c r="VW112" s="50"/>
      <c r="VX112" s="50"/>
      <c r="VY112" s="50"/>
      <c r="VZ112" s="50"/>
      <c r="WA112" s="50"/>
      <c r="WB112" s="50"/>
      <c r="WC112" s="50"/>
      <c r="WD112" s="50"/>
      <c r="WE112" s="50"/>
      <c r="WF112" s="50"/>
      <c r="WG112" s="50"/>
      <c r="WH112" s="50"/>
      <c r="WI112" s="50"/>
      <c r="WJ112" s="50"/>
      <c r="WK112" s="50"/>
      <c r="WL112" s="50"/>
      <c r="WM112" s="50"/>
      <c r="WN112" s="50"/>
      <c r="WO112" s="50"/>
      <c r="WP112" s="50"/>
      <c r="WQ112" s="50"/>
      <c r="WR112" s="50"/>
      <c r="WS112" s="50"/>
      <c r="WT112" s="50"/>
      <c r="WU112" s="50"/>
      <c r="WV112" s="50"/>
      <c r="WW112" s="50"/>
      <c r="WX112" s="50"/>
      <c r="WY112" s="50"/>
      <c r="WZ112" s="50"/>
      <c r="XA112" s="50"/>
      <c r="XB112" s="50"/>
      <c r="XC112" s="50"/>
      <c r="XD112" s="50"/>
      <c r="XE112" s="50"/>
      <c r="XF112" s="50"/>
      <c r="XG112" s="50"/>
      <c r="XH112" s="50"/>
      <c r="XI112" s="50"/>
      <c r="XJ112" s="50"/>
      <c r="XK112" s="50"/>
      <c r="XL112" s="50"/>
      <c r="XM112" s="50"/>
      <c r="XN112" s="50"/>
      <c r="XO112" s="50"/>
      <c r="XP112" s="50"/>
      <c r="XQ112" s="50"/>
      <c r="XR112" s="50"/>
      <c r="XS112" s="50"/>
      <c r="XT112" s="50"/>
      <c r="XU112" s="50"/>
      <c r="XV112" s="50"/>
      <c r="XW112" s="50"/>
      <c r="XX112" s="50"/>
      <c r="XY112" s="50"/>
      <c r="XZ112" s="50"/>
      <c r="YA112" s="50"/>
      <c r="YB112" s="50"/>
      <c r="YC112" s="50"/>
      <c r="YD112" s="50"/>
      <c r="YE112" s="50"/>
      <c r="YF112" s="50"/>
      <c r="YG112" s="50"/>
      <c r="YH112" s="50"/>
      <c r="YI112" s="50"/>
      <c r="YJ112" s="50"/>
      <c r="YK112" s="50"/>
      <c r="YL112" s="50"/>
      <c r="YM112" s="50"/>
      <c r="YN112" s="50"/>
      <c r="YO112" s="50"/>
      <c r="YP112" s="50"/>
      <c r="YQ112" s="50"/>
      <c r="YR112" s="50"/>
      <c r="YS112" s="50"/>
      <c r="YT112" s="50"/>
      <c r="YU112" s="50"/>
      <c r="YV112" s="50"/>
      <c r="YW112" s="50"/>
      <c r="YX112" s="50"/>
      <c r="YY112" s="50"/>
      <c r="YZ112" s="50"/>
      <c r="ZA112" s="50"/>
      <c r="ZB112" s="50"/>
      <c r="ZC112" s="50"/>
      <c r="ZD112" s="50"/>
      <c r="ZE112" s="50"/>
      <c r="ZF112" s="50"/>
      <c r="ZG112" s="50"/>
      <c r="ZH112" s="50"/>
      <c r="ZI112" s="50"/>
      <c r="ZJ112" s="50"/>
      <c r="ZK112" s="50"/>
      <c r="ZL112" s="50"/>
      <c r="ZM112" s="50"/>
      <c r="ZN112" s="50"/>
      <c r="ZO112" s="50"/>
      <c r="ZP112" s="50"/>
      <c r="ZQ112" s="50"/>
      <c r="ZR112" s="50"/>
      <c r="ZS112" s="50"/>
      <c r="ZT112" s="50"/>
      <c r="ZU112" s="50"/>
      <c r="ZV112" s="50"/>
      <c r="ZW112" s="50"/>
      <c r="ZX112" s="50"/>
      <c r="ZY112" s="50"/>
      <c r="ZZ112" s="50"/>
      <c r="AAA112" s="50"/>
      <c r="AAB112" s="50"/>
      <c r="AAC112" s="50"/>
      <c r="AAD112" s="50"/>
      <c r="AAE112" s="50"/>
      <c r="AAF112" s="50"/>
      <c r="AAG112" s="50"/>
      <c r="AAH112" s="50"/>
      <c r="AAI112" s="50"/>
      <c r="AAJ112" s="50"/>
      <c r="AAK112" s="50"/>
      <c r="AAL112" s="50"/>
      <c r="AAM112" s="50"/>
      <c r="AAN112" s="50"/>
      <c r="AAO112" s="50"/>
      <c r="AAP112" s="50"/>
      <c r="AAQ112" s="50"/>
      <c r="AAR112" s="50"/>
      <c r="AAS112" s="50"/>
      <c r="AAT112" s="50"/>
      <c r="AAU112" s="50"/>
      <c r="AAV112" s="50"/>
      <c r="AAW112" s="50"/>
      <c r="AAX112" s="50"/>
      <c r="AAY112" s="50"/>
      <c r="AAZ112" s="50"/>
      <c r="ABA112" s="50"/>
      <c r="ABB112" s="50"/>
      <c r="ABC112" s="50"/>
      <c r="ABD112" s="50"/>
      <c r="ABE112" s="50"/>
      <c r="ABF112" s="50"/>
      <c r="ABG112" s="50"/>
      <c r="ABH112" s="50"/>
      <c r="ABI112" s="50"/>
      <c r="ABJ112" s="50"/>
      <c r="ABK112" s="50"/>
      <c r="ABL112" s="50"/>
      <c r="ABM112" s="50"/>
      <c r="ABN112" s="50"/>
      <c r="ABO112" s="50"/>
      <c r="ABP112" s="50"/>
      <c r="ABQ112" s="50"/>
      <c r="ABR112" s="50"/>
      <c r="ABS112" s="50"/>
      <c r="ABT112" s="50"/>
      <c r="ABU112" s="50"/>
      <c r="ABV112" s="50"/>
      <c r="ABW112" s="50"/>
      <c r="ABX112" s="50"/>
      <c r="ABY112" s="50"/>
      <c r="ABZ112" s="50"/>
      <c r="ACA112" s="50"/>
      <c r="ACB112" s="50"/>
      <c r="ACC112" s="50"/>
      <c r="ACD112" s="50"/>
      <c r="ACE112" s="50"/>
      <c r="ACF112" s="50"/>
      <c r="ACG112" s="50"/>
      <c r="ACH112" s="50"/>
      <c r="ACI112" s="50"/>
      <c r="ACJ112" s="50"/>
      <c r="ACK112" s="50"/>
      <c r="ACL112" s="50"/>
      <c r="ACM112" s="50"/>
      <c r="ACN112" s="50"/>
      <c r="ACO112" s="50"/>
      <c r="ACP112" s="50"/>
      <c r="ACQ112" s="50"/>
      <c r="ACR112" s="50"/>
      <c r="ACS112" s="50"/>
      <c r="ACT112" s="50"/>
      <c r="ACU112" s="50"/>
      <c r="ACV112" s="50"/>
      <c r="ACW112" s="50"/>
      <c r="ACX112" s="50"/>
      <c r="ACY112" s="50"/>
      <c r="ACZ112" s="50"/>
      <c r="ADA112" s="50"/>
      <c r="ADB112" s="50"/>
      <c r="ADC112" s="50"/>
      <c r="ADD112" s="50"/>
      <c r="ADE112" s="50"/>
      <c r="ADF112" s="50"/>
      <c r="ADG112" s="50"/>
      <c r="ADH112" s="50"/>
      <c r="ADI112" s="50"/>
      <c r="ADJ112" s="50"/>
      <c r="ADK112" s="50"/>
      <c r="ADL112" s="50"/>
      <c r="ADM112" s="50"/>
      <c r="ADN112" s="50"/>
      <c r="ADO112" s="50"/>
      <c r="ADP112" s="50"/>
      <c r="ADQ112" s="50"/>
      <c r="ADR112" s="50"/>
      <c r="ADS112" s="50"/>
      <c r="ADT112" s="50"/>
      <c r="ADU112" s="50"/>
      <c r="ADV112" s="50"/>
      <c r="ADW112" s="50"/>
      <c r="ADX112" s="50"/>
      <c r="ADY112" s="50"/>
      <c r="ADZ112" s="50"/>
      <c r="AEA112" s="50"/>
      <c r="AEB112" s="50"/>
      <c r="AEC112" s="50"/>
      <c r="AED112" s="50"/>
      <c r="AEE112" s="50"/>
      <c r="AEF112" s="50"/>
      <c r="AEG112" s="50"/>
      <c r="AEH112" s="50"/>
      <c r="AEI112" s="50"/>
      <c r="AEJ112" s="50"/>
      <c r="AEK112" s="50"/>
      <c r="AEL112" s="50"/>
      <c r="AEM112" s="50"/>
      <c r="AEN112" s="50"/>
      <c r="AEO112" s="50"/>
      <c r="AEP112" s="50"/>
      <c r="AEQ112" s="50"/>
      <c r="AER112" s="50"/>
      <c r="AES112" s="50"/>
      <c r="AET112" s="50"/>
      <c r="AEU112" s="50"/>
      <c r="AEV112" s="50"/>
      <c r="AEW112" s="50"/>
      <c r="AEX112" s="50"/>
      <c r="AEY112" s="50"/>
      <c r="AEZ112" s="50"/>
      <c r="AFA112" s="50"/>
      <c r="AFB112" s="50"/>
      <c r="AFC112" s="50"/>
      <c r="AFD112" s="50"/>
      <c r="AFE112" s="50"/>
      <c r="AFF112" s="50"/>
      <c r="AFG112" s="50"/>
      <c r="AFH112" s="50"/>
      <c r="AFI112" s="50"/>
      <c r="AFJ112" s="50"/>
      <c r="AFK112" s="50"/>
      <c r="AFL112" s="50"/>
      <c r="AFM112" s="50"/>
      <c r="AFN112" s="50"/>
      <c r="AFO112" s="50"/>
      <c r="AFP112" s="50"/>
      <c r="AFQ112" s="50"/>
      <c r="AFR112" s="50"/>
      <c r="AFS112" s="50"/>
      <c r="AFT112" s="50"/>
      <c r="AFU112" s="50"/>
      <c r="AFV112" s="50"/>
      <c r="AFW112" s="50"/>
      <c r="AFX112" s="50"/>
      <c r="AFY112" s="50"/>
      <c r="AFZ112" s="50"/>
      <c r="AGA112" s="50"/>
      <c r="AGB112" s="50"/>
      <c r="AGC112" s="50"/>
      <c r="AGD112" s="50"/>
      <c r="AGE112" s="50"/>
      <c r="AGF112" s="50"/>
      <c r="AGG112" s="50"/>
      <c r="AGH112" s="50"/>
      <c r="AGI112" s="50"/>
      <c r="AGJ112" s="50"/>
      <c r="AGK112" s="50"/>
      <c r="AGL112" s="50"/>
      <c r="AGM112" s="50"/>
      <c r="AGN112" s="50"/>
      <c r="AGO112" s="50"/>
      <c r="AGP112" s="50"/>
      <c r="AGQ112" s="50"/>
      <c r="AGR112" s="50"/>
      <c r="AGS112" s="50"/>
      <c r="AGT112" s="50"/>
      <c r="AGU112" s="50"/>
      <c r="AGV112" s="50"/>
      <c r="AGW112" s="50"/>
      <c r="AGX112" s="50"/>
      <c r="AGY112" s="50"/>
      <c r="AGZ112" s="50"/>
      <c r="AHA112" s="50"/>
      <c r="AHB112" s="50"/>
      <c r="AHC112" s="50"/>
      <c r="AHD112" s="50"/>
      <c r="AHE112" s="50"/>
      <c r="AHF112" s="50"/>
      <c r="AHG112" s="50"/>
      <c r="AHH112" s="50"/>
      <c r="AHI112" s="50"/>
      <c r="AHJ112" s="50"/>
      <c r="AHK112" s="50"/>
      <c r="AHL112" s="50"/>
      <c r="AHM112" s="50"/>
      <c r="AHN112" s="50"/>
      <c r="AHO112" s="50"/>
      <c r="AHP112" s="50"/>
      <c r="AHQ112" s="50"/>
      <c r="AHR112" s="50"/>
      <c r="AHS112" s="50"/>
      <c r="AHT112" s="50"/>
      <c r="AHU112" s="50"/>
      <c r="AHV112" s="50"/>
      <c r="AHW112" s="50"/>
      <c r="AHX112" s="50"/>
      <c r="AHY112" s="50"/>
      <c r="AHZ112" s="50"/>
      <c r="AIA112" s="50"/>
      <c r="AIB112" s="50"/>
      <c r="AIC112" s="50"/>
      <c r="AID112" s="50"/>
      <c r="AIE112" s="50"/>
      <c r="AIF112" s="50"/>
      <c r="AIG112" s="50"/>
      <c r="AIH112" s="50"/>
      <c r="AII112" s="50"/>
    </row>
    <row r="113" spans="1:10" s="37" customFormat="1" ht="13.5" customHeight="1">
      <c r="A113" s="45">
        <v>0.83</v>
      </c>
      <c r="B113" s="45">
        <v>2.33</v>
      </c>
      <c r="C113" s="45" t="str">
        <f>IF(LEN(I113)=0,"",1+ABS((I113*A113)/LEN(I113))+A113)</f>
        <v/>
      </c>
      <c r="D113" s="45" t="str">
        <f>IF(LEN(J113)=0,"",1+ABS((J113*B113)/LEN(J113))+B113)</f>
        <v/>
      </c>
      <c r="E113" s="202" t="s">
        <v>2177</v>
      </c>
      <c r="F113" s="203" t="s">
        <v>2255</v>
      </c>
      <c r="G113" s="204"/>
      <c r="H113" s="205">
        <v>281</v>
      </c>
      <c r="I113" s="112"/>
      <c r="J113" s="112"/>
    </row>
    <row r="114" spans="1:10" s="37" customFormat="1" ht="13.5" customHeight="1">
      <c r="A114" s="45">
        <v>0.84</v>
      </c>
      <c r="B114" s="45">
        <v>2.34</v>
      </c>
      <c r="C114" s="45" t="str">
        <f>IF(LEN(I113)=0,"",1+ABS((I113*A114)/LEN(I113))+A114)</f>
        <v/>
      </c>
      <c r="D114" s="45" t="str">
        <f t="shared" ref="D114:D128" si="3">IF(LEN(J114)=0,"",1+ABS((J114*B114)/LEN(J114))+B114)</f>
        <v/>
      </c>
      <c r="E114" s="202" t="s">
        <v>2179</v>
      </c>
      <c r="F114" s="203" t="s">
        <v>2256</v>
      </c>
      <c r="G114" s="204"/>
      <c r="H114" s="205">
        <v>282</v>
      </c>
      <c r="I114" s="251"/>
      <c r="J114" s="112"/>
    </row>
    <row r="115" spans="1:10" s="37" customFormat="1" ht="13.5" customHeight="1">
      <c r="A115" s="45">
        <v>0.85</v>
      </c>
      <c r="B115" s="45">
        <v>2.35</v>
      </c>
      <c r="C115" s="45" t="str">
        <f t="shared" ref="C115:C128" si="4">IF(LEN(I115)=0,"",1+ABS((I115*A115)/LEN(I115))+A115)</f>
        <v/>
      </c>
      <c r="D115" s="45" t="str">
        <f t="shared" si="3"/>
        <v/>
      </c>
      <c r="E115" s="202" t="s">
        <v>2181</v>
      </c>
      <c r="F115" s="203" t="s">
        <v>2257</v>
      </c>
      <c r="G115" s="204"/>
      <c r="H115" s="205">
        <v>283</v>
      </c>
      <c r="I115" s="112"/>
      <c r="J115" s="112"/>
    </row>
    <row r="116" spans="1:10" s="37" customFormat="1" ht="13.5" customHeight="1">
      <c r="A116" s="45">
        <v>0.86</v>
      </c>
      <c r="B116" s="45">
        <v>2.36</v>
      </c>
      <c r="C116" s="45" t="str">
        <f t="shared" si="4"/>
        <v/>
      </c>
      <c r="D116" s="45" t="str">
        <f t="shared" si="3"/>
        <v/>
      </c>
      <c r="E116" s="202" t="s">
        <v>2183</v>
      </c>
      <c r="F116" s="203" t="s">
        <v>2258</v>
      </c>
      <c r="G116" s="204"/>
      <c r="H116" s="205">
        <v>284</v>
      </c>
      <c r="I116" s="112"/>
      <c r="J116" s="112"/>
    </row>
    <row r="117" spans="1:10" s="37" customFormat="1" ht="13.5" customHeight="1">
      <c r="A117" s="45">
        <v>0.87</v>
      </c>
      <c r="B117" s="45">
        <v>2.37</v>
      </c>
      <c r="C117" s="45" t="str">
        <f t="shared" si="4"/>
        <v/>
      </c>
      <c r="D117" s="45" t="str">
        <f t="shared" si="3"/>
        <v/>
      </c>
      <c r="E117" s="202" t="s">
        <v>2185</v>
      </c>
      <c r="F117" s="203" t="s">
        <v>2259</v>
      </c>
      <c r="G117" s="204"/>
      <c r="H117" s="205">
        <v>285</v>
      </c>
      <c r="I117" s="112"/>
      <c r="J117" s="112"/>
    </row>
    <row r="118" spans="1:10" s="37" customFormat="1" ht="13.5" customHeight="1">
      <c r="A118" s="45">
        <v>0.88</v>
      </c>
      <c r="B118" s="45">
        <v>2.38</v>
      </c>
      <c r="C118" s="45" t="str">
        <f t="shared" si="4"/>
        <v/>
      </c>
      <c r="D118" s="45" t="str">
        <f t="shared" si="3"/>
        <v/>
      </c>
      <c r="E118" s="202" t="s">
        <v>2187</v>
      </c>
      <c r="F118" s="203" t="s">
        <v>2260</v>
      </c>
      <c r="G118" s="204"/>
      <c r="H118" s="205">
        <v>286</v>
      </c>
      <c r="I118" s="112"/>
      <c r="J118" s="112"/>
    </row>
    <row r="119" spans="1:10" s="37" customFormat="1" ht="13.5" customHeight="1">
      <c r="A119" s="45">
        <v>0.89</v>
      </c>
      <c r="B119" s="45">
        <v>2.39</v>
      </c>
      <c r="C119" s="45">
        <f t="shared" si="4"/>
        <v>290628.08428571431</v>
      </c>
      <c r="D119" s="45">
        <f t="shared" si="3"/>
        <v>2369908.27</v>
      </c>
      <c r="E119" s="202" t="s">
        <v>1999</v>
      </c>
      <c r="F119" s="204" t="s">
        <v>2261</v>
      </c>
      <c r="G119" s="204"/>
      <c r="H119" s="205">
        <v>287</v>
      </c>
      <c r="I119" s="111">
        <f t="array" ref="I119">IF(AND(ISBLANK(I120:I129)),"",SUM(I120:I129))</f>
        <v>2285824</v>
      </c>
      <c r="J119" s="111">
        <f t="array" ref="J119">IF(AND(ISBLANK(J120:J129)),"",SUM(J120:J129))</f>
        <v>6941144</v>
      </c>
    </row>
    <row r="120" spans="1:10" s="37" customFormat="1" ht="13.5" customHeight="1">
      <c r="A120" s="45">
        <v>0.9</v>
      </c>
      <c r="B120" s="45">
        <v>2.4</v>
      </c>
      <c r="C120" s="45">
        <f t="shared" si="4"/>
        <v>293893.55714285717</v>
      </c>
      <c r="D120" s="45">
        <f t="shared" si="3"/>
        <v>734109.91428571427</v>
      </c>
      <c r="E120" s="202" t="s">
        <v>2002</v>
      </c>
      <c r="F120" s="203" t="s">
        <v>2262</v>
      </c>
      <c r="G120" s="204"/>
      <c r="H120" s="205">
        <v>288</v>
      </c>
      <c r="I120" s="112">
        <v>2285824</v>
      </c>
      <c r="J120" s="112">
        <v>2141144</v>
      </c>
    </row>
    <row r="121" spans="1:10" s="37" customFormat="1" ht="13.5" customHeight="1">
      <c r="A121" s="45">
        <v>0.91</v>
      </c>
      <c r="B121" s="45">
        <v>2.41</v>
      </c>
      <c r="C121" s="45" t="str">
        <f t="shared" si="4"/>
        <v/>
      </c>
      <c r="D121" s="45" t="str">
        <f t="shared" si="3"/>
        <v/>
      </c>
      <c r="E121" s="202" t="s">
        <v>2004</v>
      </c>
      <c r="F121" s="203" t="s">
        <v>2263</v>
      </c>
      <c r="G121" s="204"/>
      <c r="H121" s="205">
        <v>289</v>
      </c>
      <c r="I121" s="112"/>
      <c r="J121" s="112"/>
    </row>
    <row r="122" spans="1:10" s="37" customFormat="1" ht="13.5" customHeight="1">
      <c r="A122" s="45">
        <v>0.92</v>
      </c>
      <c r="B122" s="45">
        <v>2.42</v>
      </c>
      <c r="C122" s="45" t="str">
        <f t="shared" si="4"/>
        <v/>
      </c>
      <c r="D122" s="45" t="str">
        <f t="shared" si="3"/>
        <v/>
      </c>
      <c r="E122" s="202" t="s">
        <v>2005</v>
      </c>
      <c r="F122" s="207" t="s">
        <v>2264</v>
      </c>
      <c r="G122" s="204"/>
      <c r="H122" s="205">
        <v>290</v>
      </c>
      <c r="I122" s="112"/>
      <c r="J122" s="112"/>
    </row>
    <row r="123" spans="1:10" s="37" customFormat="1" ht="30" customHeight="1">
      <c r="A123" s="45">
        <v>0.93</v>
      </c>
      <c r="B123" s="45">
        <v>2.4300000000000002</v>
      </c>
      <c r="C123" s="45" t="str">
        <f t="shared" si="4"/>
        <v/>
      </c>
      <c r="D123" s="45" t="str">
        <f t="shared" si="3"/>
        <v/>
      </c>
      <c r="E123" s="202" t="s">
        <v>2007</v>
      </c>
      <c r="F123" s="203" t="s">
        <v>2265</v>
      </c>
      <c r="G123" s="204"/>
      <c r="H123" s="205">
        <v>291</v>
      </c>
      <c r="I123" s="112"/>
      <c r="J123" s="112"/>
    </row>
    <row r="124" spans="1:10" s="37" customFormat="1" ht="13.5" customHeight="1">
      <c r="A124" s="45">
        <v>0.94</v>
      </c>
      <c r="B124" s="45">
        <v>2.44</v>
      </c>
      <c r="C124" s="45" t="str">
        <f t="shared" si="4"/>
        <v/>
      </c>
      <c r="D124" s="45" t="str">
        <f t="shared" si="3"/>
        <v/>
      </c>
      <c r="E124" s="202" t="s">
        <v>2194</v>
      </c>
      <c r="F124" s="203" t="s">
        <v>2266</v>
      </c>
      <c r="G124" s="204"/>
      <c r="H124" s="205">
        <v>292</v>
      </c>
      <c r="I124" s="112"/>
      <c r="J124" s="112"/>
    </row>
    <row r="125" spans="1:10" s="37" customFormat="1" ht="13.5" customHeight="1">
      <c r="A125" s="45">
        <v>0.95</v>
      </c>
      <c r="B125" s="45">
        <v>2.4500000000000002</v>
      </c>
      <c r="C125" s="45" t="str">
        <f t="shared" si="4"/>
        <v/>
      </c>
      <c r="D125" s="45" t="str">
        <f t="shared" si="3"/>
        <v/>
      </c>
      <c r="E125" s="202" t="s">
        <v>2196</v>
      </c>
      <c r="F125" s="203" t="s">
        <v>2267</v>
      </c>
      <c r="G125" s="204"/>
      <c r="H125" s="205">
        <v>293</v>
      </c>
      <c r="I125" s="112"/>
      <c r="J125" s="112"/>
    </row>
    <row r="126" spans="1:10" s="37" customFormat="1" ht="13.5" customHeight="1">
      <c r="A126" s="45">
        <v>0.96</v>
      </c>
      <c r="B126" s="45">
        <v>2.46</v>
      </c>
      <c r="C126" s="45" t="str">
        <f t="shared" si="4"/>
        <v/>
      </c>
      <c r="D126" s="45" t="str">
        <f t="shared" si="3"/>
        <v/>
      </c>
      <c r="E126" s="202" t="s">
        <v>2198</v>
      </c>
      <c r="F126" s="203" t="s">
        <v>2268</v>
      </c>
      <c r="G126" s="204"/>
      <c r="H126" s="205">
        <v>294</v>
      </c>
      <c r="I126" s="112"/>
      <c r="J126" s="112"/>
    </row>
    <row r="127" spans="1:10" s="37" customFormat="1" ht="13.5" customHeight="1">
      <c r="A127" s="45">
        <v>0.97</v>
      </c>
      <c r="B127" s="45">
        <v>2.4700000000000002</v>
      </c>
      <c r="C127" s="45" t="str">
        <f t="shared" si="4"/>
        <v/>
      </c>
      <c r="D127" s="45" t="str">
        <f t="shared" si="3"/>
        <v/>
      </c>
      <c r="E127" s="202" t="s">
        <v>2200</v>
      </c>
      <c r="F127" s="207" t="s">
        <v>2269</v>
      </c>
      <c r="G127" s="204"/>
      <c r="H127" s="205">
        <v>295</v>
      </c>
      <c r="I127" s="112"/>
      <c r="J127" s="112"/>
    </row>
    <row r="128" spans="1:10" s="37" customFormat="1" ht="13.5" customHeight="1">
      <c r="A128" s="45">
        <v>0.98</v>
      </c>
      <c r="B128" s="45">
        <v>2.48</v>
      </c>
      <c r="C128" s="45" t="str">
        <f t="shared" si="4"/>
        <v/>
      </c>
      <c r="D128" s="45" t="str">
        <f t="shared" si="3"/>
        <v/>
      </c>
      <c r="E128" s="202" t="s">
        <v>2202</v>
      </c>
      <c r="F128" s="207" t="s">
        <v>2270</v>
      </c>
      <c r="G128" s="204"/>
      <c r="H128" s="205">
        <v>296</v>
      </c>
      <c r="I128" s="112"/>
      <c r="J128" s="112"/>
    </row>
    <row r="129" spans="1:10" s="37" customFormat="1" ht="13.5" customHeight="1">
      <c r="A129" s="45">
        <v>0.99</v>
      </c>
      <c r="B129" s="45">
        <v>2.4900000000000002</v>
      </c>
      <c r="C129" s="45" t="str">
        <f t="shared" ref="C129:D147" si="5">IF(LEN(I129)=0,"",1+ABS((I129*A129)/LEN(I129))+A129)</f>
        <v/>
      </c>
      <c r="D129" s="45">
        <f t="shared" si="5"/>
        <v>1707432.0614285716</v>
      </c>
      <c r="E129" s="202" t="s">
        <v>2204</v>
      </c>
      <c r="F129" s="207" t="s">
        <v>2271</v>
      </c>
      <c r="G129" s="204"/>
      <c r="H129" s="205">
        <v>297</v>
      </c>
      <c r="I129" s="112"/>
      <c r="J129" s="112">
        <v>4800000</v>
      </c>
    </row>
    <row r="130" spans="1:10" s="37" customFormat="1" ht="13.5" customHeight="1">
      <c r="A130" s="45">
        <v>1.01</v>
      </c>
      <c r="B130" s="45">
        <v>2.5</v>
      </c>
      <c r="C130" s="45">
        <f t="shared" si="5"/>
        <v>837879.25285714294</v>
      </c>
      <c r="D130" s="45">
        <f t="shared" si="5"/>
        <v>2831204.5714285714</v>
      </c>
      <c r="E130" s="202" t="s">
        <v>2009</v>
      </c>
      <c r="F130" s="204" t="s">
        <v>2272</v>
      </c>
      <c r="G130" s="204"/>
      <c r="H130" s="205">
        <v>298</v>
      </c>
      <c r="I130" s="112">
        <v>5807070</v>
      </c>
      <c r="J130" s="112">
        <v>7927363</v>
      </c>
    </row>
    <row r="131" spans="1:10" s="37" customFormat="1" ht="13.5" customHeight="1">
      <c r="A131" s="45">
        <v>1.02</v>
      </c>
      <c r="B131" s="45">
        <v>2.5099999999999998</v>
      </c>
      <c r="C131" s="45" t="str">
        <f t="shared" si="5"/>
        <v/>
      </c>
      <c r="D131" s="45" t="str">
        <f t="shared" si="5"/>
        <v/>
      </c>
      <c r="E131" s="202" t="s">
        <v>2012</v>
      </c>
      <c r="F131" s="204" t="s">
        <v>2273</v>
      </c>
      <c r="G131" s="204"/>
      <c r="H131" s="205">
        <v>299</v>
      </c>
      <c r="I131" s="112"/>
      <c r="J131" s="112"/>
    </row>
    <row r="132" spans="1:10" s="37" customFormat="1" ht="13.5" customHeight="1">
      <c r="A132" s="45">
        <v>1.03</v>
      </c>
      <c r="B132" s="45">
        <v>2.52</v>
      </c>
      <c r="C132" s="45" t="str">
        <f t="shared" si="5"/>
        <v/>
      </c>
      <c r="D132" s="45" t="str">
        <f t="shared" si="5"/>
        <v/>
      </c>
      <c r="E132" s="202" t="s">
        <v>2024</v>
      </c>
      <c r="F132" s="204" t="s">
        <v>2274</v>
      </c>
      <c r="G132" s="204"/>
      <c r="H132" s="205">
        <v>300</v>
      </c>
      <c r="I132" s="112"/>
      <c r="J132" s="112"/>
    </row>
    <row r="133" spans="1:10" s="37" customFormat="1" ht="13.5" customHeight="1">
      <c r="A133" s="45">
        <v>1.04</v>
      </c>
      <c r="B133" s="45">
        <v>2.5299999999999998</v>
      </c>
      <c r="C133" s="45">
        <f t="shared" si="5"/>
        <v>443035.9485714286</v>
      </c>
      <c r="D133" s="45">
        <f t="shared" si="5"/>
        <v>1114501.42</v>
      </c>
      <c r="E133" s="202" t="s">
        <v>2027</v>
      </c>
      <c r="F133" s="204" t="s">
        <v>2275</v>
      </c>
      <c r="G133" s="204"/>
      <c r="H133" s="205">
        <v>301</v>
      </c>
      <c r="I133" s="112">
        <v>2981959</v>
      </c>
      <c r="J133" s="112">
        <v>3083591</v>
      </c>
    </row>
    <row r="134" spans="1:10" s="37" customFormat="1" ht="13.5" customHeight="1">
      <c r="A134" s="45">
        <v>1.05</v>
      </c>
      <c r="B134" s="45">
        <v>2.54</v>
      </c>
      <c r="C134" s="45" t="str">
        <f t="shared" si="5"/>
        <v/>
      </c>
      <c r="D134" s="45" t="str">
        <f t="shared" si="5"/>
        <v/>
      </c>
      <c r="E134" s="202" t="s">
        <v>2029</v>
      </c>
      <c r="F134" s="204" t="s">
        <v>2276</v>
      </c>
      <c r="G134" s="204"/>
      <c r="H134" s="205">
        <v>302</v>
      </c>
      <c r="I134" s="112"/>
      <c r="J134" s="112"/>
    </row>
    <row r="135" spans="1:10" s="37" customFormat="1" ht="13.5" customHeight="1">
      <c r="A135" s="45">
        <v>1.06</v>
      </c>
      <c r="B135" s="45">
        <v>2.5499999999999998</v>
      </c>
      <c r="C135" s="45" t="str">
        <f t="shared" si="5"/>
        <v/>
      </c>
      <c r="D135" s="45" t="str">
        <f t="shared" si="5"/>
        <v/>
      </c>
      <c r="E135" s="202" t="s">
        <v>2032</v>
      </c>
      <c r="F135" s="204" t="s">
        <v>2277</v>
      </c>
      <c r="G135" s="204"/>
      <c r="H135" s="205">
        <v>303</v>
      </c>
      <c r="I135" s="112"/>
      <c r="J135" s="112"/>
    </row>
    <row r="136" spans="1:10" s="37" customFormat="1" ht="13.5" customHeight="1">
      <c r="A136" s="45">
        <v>1.07</v>
      </c>
      <c r="B136" s="45">
        <v>2.56</v>
      </c>
      <c r="C136" s="45">
        <f t="shared" si="5"/>
        <v>218836.17714285714</v>
      </c>
      <c r="D136" s="45">
        <f t="shared" si="5"/>
        <v>445917.52571428573</v>
      </c>
      <c r="E136" s="202" t="s">
        <v>2034</v>
      </c>
      <c r="F136" s="204" t="s">
        <v>2278</v>
      </c>
      <c r="G136" s="204"/>
      <c r="H136" s="205">
        <v>304</v>
      </c>
      <c r="I136" s="111">
        <f t="array" ref="I136">IF(AND(ISBLANK(I137:I139)),"",SUM(I137:I139))</f>
        <v>1431625</v>
      </c>
      <c r="J136" s="111">
        <f t="array" ref="J136">IF(AND(ISBLANK(J137:J139)),"",SUM(J137:J139))</f>
        <v>1219296</v>
      </c>
    </row>
    <row r="137" spans="1:10" s="37" customFormat="1" ht="13.5" customHeight="1">
      <c r="A137" s="45">
        <v>1.08</v>
      </c>
      <c r="B137" s="45">
        <v>2.5699999999999901</v>
      </c>
      <c r="C137" s="45">
        <f t="shared" si="5"/>
        <v>209231.09714285715</v>
      </c>
      <c r="D137" s="45">
        <f t="shared" si="5"/>
        <v>435643.16857142688</v>
      </c>
      <c r="E137" s="202" t="s">
        <v>2214</v>
      </c>
      <c r="F137" s="203" t="s">
        <v>2279</v>
      </c>
      <c r="G137" s="204"/>
      <c r="H137" s="205">
        <v>305</v>
      </c>
      <c r="I137" s="112">
        <v>1356114</v>
      </c>
      <c r="J137" s="112">
        <v>1186567</v>
      </c>
    </row>
    <row r="138" spans="1:10" s="37" customFormat="1" ht="13.5" customHeight="1">
      <c r="A138" s="45">
        <v>1.0900000000000001</v>
      </c>
      <c r="B138" s="45">
        <v>2.58</v>
      </c>
      <c r="C138" s="45">
        <f t="shared" si="5"/>
        <v>8850.7100000000009</v>
      </c>
      <c r="D138" s="45">
        <f t="shared" si="5"/>
        <v>3.58</v>
      </c>
      <c r="E138" s="202" t="s">
        <v>2216</v>
      </c>
      <c r="F138" s="203" t="s">
        <v>2280</v>
      </c>
      <c r="G138" s="204"/>
      <c r="H138" s="205">
        <v>306</v>
      </c>
      <c r="I138" s="112">
        <v>40590</v>
      </c>
      <c r="J138" s="112">
        <v>0</v>
      </c>
    </row>
    <row r="139" spans="1:10" s="37" customFormat="1" ht="13.5" customHeight="1">
      <c r="A139" s="45">
        <v>1.1000000000000001</v>
      </c>
      <c r="B139" s="45">
        <v>2.5899999999999901</v>
      </c>
      <c r="C139" s="45">
        <f t="shared" si="5"/>
        <v>7684.7200000000012</v>
      </c>
      <c r="D139" s="45">
        <f t="shared" si="5"/>
        <v>16957.211999999938</v>
      </c>
      <c r="E139" s="202" t="s">
        <v>2218</v>
      </c>
      <c r="F139" s="203" t="s">
        <v>2281</v>
      </c>
      <c r="G139" s="204"/>
      <c r="H139" s="205">
        <v>307</v>
      </c>
      <c r="I139" s="112">
        <v>34921</v>
      </c>
      <c r="J139" s="112">
        <v>32729</v>
      </c>
    </row>
    <row r="140" spans="1:10" s="37" customFormat="1" ht="13.5" customHeight="1">
      <c r="A140" s="45">
        <v>1.1100000000000001</v>
      </c>
      <c r="B140" s="45">
        <v>2.6</v>
      </c>
      <c r="C140" s="45">
        <f t="shared" si="5"/>
        <v>289688.8</v>
      </c>
      <c r="D140" s="45">
        <f t="shared" si="5"/>
        <v>289138.76666666666</v>
      </c>
      <c r="E140" s="202" t="s">
        <v>2037</v>
      </c>
      <c r="F140" s="204" t="s">
        <v>2282</v>
      </c>
      <c r="G140" s="204"/>
      <c r="H140" s="238">
        <v>308</v>
      </c>
      <c r="I140" s="112">
        <v>1826853</v>
      </c>
      <c r="J140" s="112">
        <v>667235</v>
      </c>
    </row>
    <row r="141" spans="1:10" s="37" customFormat="1" ht="13.5" customHeight="1">
      <c r="A141" s="45">
        <v>1.1200000000000001</v>
      </c>
      <c r="B141" s="45">
        <v>2.6099999999999901</v>
      </c>
      <c r="C141" s="45">
        <f t="shared" si="5"/>
        <v>83550145.284444451</v>
      </c>
      <c r="D141" s="45">
        <f t="shared" si="5"/>
        <v>229289785.98999915</v>
      </c>
      <c r="E141" s="206" t="s">
        <v>2095</v>
      </c>
      <c r="F141" s="204" t="s">
        <v>2283</v>
      </c>
      <c r="G141" s="204"/>
      <c r="H141" s="196">
        <v>309</v>
      </c>
      <c r="I141" s="194">
        <f>IFERROR(IF(AND(I81,I99)="","",SUM(I81,I99)),"")</f>
        <v>671385079</v>
      </c>
      <c r="J141" s="194">
        <f>IFERROR(IF(AND(J81,J99)="","",SUM(J81,J99)),"")</f>
        <v>790654422</v>
      </c>
    </row>
    <row r="142" spans="1:10" s="37" customFormat="1" ht="13.5" customHeight="1">
      <c r="A142" s="45">
        <v>1.1299999999999999</v>
      </c>
      <c r="B142" s="45">
        <v>2.6199999999999899</v>
      </c>
      <c r="C142" s="45">
        <f t="shared" si="5"/>
        <v>1467628.8974999997</v>
      </c>
      <c r="D142" s="45">
        <f t="shared" si="5"/>
        <v>3.6199999999999899</v>
      </c>
      <c r="E142" s="206" t="s">
        <v>2146</v>
      </c>
      <c r="F142" s="204" t="s">
        <v>2284</v>
      </c>
      <c r="G142" s="204"/>
      <c r="H142" s="196">
        <v>310</v>
      </c>
      <c r="I142" s="194">
        <f>IFERROR(IF(AND(I80,I141)="","",(IF((SUM(I80)-SUM(I141))&gt;=0,(SUM(I80)-SUM(I141)),0))),"")</f>
        <v>10390278</v>
      </c>
      <c r="J142" s="194">
        <f>IFERROR(IF(AND(J80,J141)="","",(IF((SUM(J80)-SUM(J141))&gt;=0,(SUM(J80)-SUM(J141)),0))),"")</f>
        <v>0</v>
      </c>
    </row>
    <row r="143" spans="1:10" s="37" customFormat="1" ht="13.5" customHeight="1">
      <c r="A143" s="45">
        <v>1.1399999999999999</v>
      </c>
      <c r="B143" s="45">
        <v>2.6299999999999901</v>
      </c>
      <c r="C143" s="45">
        <f t="shared" si="5"/>
        <v>2.1399999999999997</v>
      </c>
      <c r="D143" s="45">
        <f t="shared" si="5"/>
        <v>14948164.546249945</v>
      </c>
      <c r="E143" s="206" t="s">
        <v>2147</v>
      </c>
      <c r="F143" s="204" t="s">
        <v>2285</v>
      </c>
      <c r="G143" s="204"/>
      <c r="H143" s="196">
        <v>311</v>
      </c>
      <c r="I143" s="194">
        <f>IFERROR(IF(AND(I141,I80)="","",(IF((SUM(I80)-SUM(I141))&lt;0,(SUM(I141)-SUM(I80)),0))),"")</f>
        <v>0</v>
      </c>
      <c r="J143" s="194">
        <f>IFERROR(IF(AND(J141,J80)="","",(IF((SUM(J80)-SUM(J141))&lt;0,(SUM(J141)-SUM(J80)),0))),"")</f>
        <v>45469691</v>
      </c>
    </row>
    <row r="144" spans="1:10" s="37" customFormat="1" ht="13.5" customHeight="1">
      <c r="A144" s="45">
        <v>1.1499999999999999</v>
      </c>
      <c r="B144" s="45">
        <v>2.6399999999999899</v>
      </c>
      <c r="C144" s="45" t="str">
        <f t="shared" si="5"/>
        <v/>
      </c>
      <c r="D144" s="45" t="str">
        <f t="shared" si="5"/>
        <v/>
      </c>
      <c r="E144" s="206" t="s">
        <v>2286</v>
      </c>
      <c r="F144" s="204" t="s">
        <v>2287</v>
      </c>
      <c r="G144" s="204"/>
      <c r="H144" s="196">
        <v>312</v>
      </c>
      <c r="I144" s="194" t="str">
        <f>IFERROR(IF(AND(I145,I146)="","",SUM(I145,I146)),"")</f>
        <v/>
      </c>
      <c r="J144" s="194" t="str">
        <f>IFERROR(IF(AND(J145,J146)="","",SUM(J145,J146)),"")</f>
        <v/>
      </c>
    </row>
    <row r="145" spans="1:919" s="37" customFormat="1" ht="13.5" customHeight="1">
      <c r="A145" s="45">
        <v>1.1599999999999999</v>
      </c>
      <c r="B145" s="45">
        <v>2.6499999999999901</v>
      </c>
      <c r="C145" s="45" t="str">
        <f t="shared" si="5"/>
        <v/>
      </c>
      <c r="D145" s="45" t="str">
        <f t="shared" si="5"/>
        <v/>
      </c>
      <c r="E145" s="202" t="s">
        <v>1980</v>
      </c>
      <c r="F145" s="204" t="s">
        <v>2288</v>
      </c>
      <c r="G145" s="204"/>
      <c r="H145" s="205">
        <v>313</v>
      </c>
      <c r="I145" s="112"/>
      <c r="J145" s="112"/>
    </row>
    <row r="146" spans="1:919" s="37" customFormat="1" ht="13.5" customHeight="1">
      <c r="A146" s="45">
        <v>1.17</v>
      </c>
      <c r="B146" s="45">
        <v>2.6599999999999899</v>
      </c>
      <c r="C146" s="45" t="str">
        <f>IF(LEN(I146)=0,"",1+ABS((I146*A146)/LEN(I146))+A146)</f>
        <v/>
      </c>
      <c r="D146" s="45" t="str">
        <f t="shared" si="5"/>
        <v/>
      </c>
      <c r="E146" s="202" t="s">
        <v>1999</v>
      </c>
      <c r="F146" s="204" t="s">
        <v>2289</v>
      </c>
      <c r="G146" s="204"/>
      <c r="H146" s="205">
        <v>314</v>
      </c>
      <c r="I146" s="111" t="str">
        <f>IFERROR(IF(AND(I147,I152,I153,I154)="","",SUM(I147)-SUM(I152)+SUM(I153)-SUM(I154)),"")</f>
        <v/>
      </c>
      <c r="J146" s="111" t="str">
        <f>IFERROR(IF(AND(J147,J152,J153,J154)="","",SUM(J147)-SUM(J152)+SUM(J153)-SUM(J154)),"")</f>
        <v/>
      </c>
    </row>
    <row r="147" spans="1:919" s="37" customFormat="1" ht="13.5" customHeight="1">
      <c r="A147" s="45">
        <v>1.1879999999999999</v>
      </c>
      <c r="B147" s="45">
        <v>2.6699999999999902</v>
      </c>
      <c r="C147" s="45" t="str">
        <f>IF(LEN(I147)=0,"",1+ABS((I147*A147)/LEN(I147))+A147)</f>
        <v/>
      </c>
      <c r="D147" s="45" t="str">
        <f t="shared" si="5"/>
        <v/>
      </c>
      <c r="E147" s="202" t="s">
        <v>2002</v>
      </c>
      <c r="F147" s="203" t="s">
        <v>2290</v>
      </c>
      <c r="G147" s="204"/>
      <c r="H147" s="205">
        <v>315</v>
      </c>
      <c r="I147" s="112"/>
      <c r="J147" s="112"/>
    </row>
    <row r="148" spans="1:919" ht="5.25" customHeight="1">
      <c r="E148" s="37"/>
      <c r="F148" s="37"/>
      <c r="G148" s="37"/>
      <c r="H148" s="37"/>
      <c r="I148" s="37"/>
    </row>
    <row r="149" spans="1:919" s="151" customFormat="1" ht="17.25" customHeight="1">
      <c r="E149" s="147"/>
      <c r="F149" s="146"/>
      <c r="G149" s="146"/>
      <c r="H149" s="146"/>
      <c r="I149" s="146"/>
      <c r="J149" s="148" t="s">
        <v>2291</v>
      </c>
    </row>
    <row r="150" spans="1:919" ht="33" customHeight="1">
      <c r="E150" s="177" t="s">
        <v>1974</v>
      </c>
      <c r="F150" s="178" t="s">
        <v>1969</v>
      </c>
      <c r="G150" s="178" t="s">
        <v>1975</v>
      </c>
      <c r="H150" s="179" t="s">
        <v>1976</v>
      </c>
      <c r="I150" s="196" t="str">
        <f>I16</f>
        <v>Od 01.01. do 31.12.
tekuće godine</v>
      </c>
      <c r="J150" s="196" t="str">
        <f>J16</f>
        <v>Od 01.01. do 30.06.
prethodne godine</v>
      </c>
    </row>
    <row r="151" spans="1:919" s="51" customFormat="1" ht="11.25" customHeight="1">
      <c r="A151" s="49"/>
      <c r="B151" s="49"/>
      <c r="C151" s="49"/>
      <c r="D151" s="49"/>
      <c r="E151" s="180">
        <v>1</v>
      </c>
      <c r="F151" s="181">
        <v>2</v>
      </c>
      <c r="G151" s="181">
        <v>3</v>
      </c>
      <c r="H151" s="182">
        <v>4</v>
      </c>
      <c r="I151" s="182">
        <v>5</v>
      </c>
      <c r="J151" s="182">
        <v>6</v>
      </c>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c r="IX151" s="50"/>
      <c r="IY151" s="50"/>
      <c r="IZ151" s="50"/>
      <c r="JA151" s="50"/>
      <c r="JB151" s="50"/>
      <c r="JC151" s="50"/>
      <c r="JD151" s="50"/>
      <c r="JE151" s="50"/>
      <c r="JF151" s="50"/>
      <c r="JG151" s="50"/>
      <c r="JH151" s="50"/>
      <c r="JI151" s="50"/>
      <c r="JJ151" s="50"/>
      <c r="JK151" s="50"/>
      <c r="JL151" s="50"/>
      <c r="JM151" s="50"/>
      <c r="JN151" s="50"/>
      <c r="JO151" s="50"/>
      <c r="JP151" s="50"/>
      <c r="JQ151" s="50"/>
      <c r="JR151" s="50"/>
      <c r="JS151" s="50"/>
      <c r="JT151" s="50"/>
      <c r="JU151" s="50"/>
      <c r="JV151" s="50"/>
      <c r="JW151" s="50"/>
      <c r="JX151" s="50"/>
      <c r="JY151" s="50"/>
      <c r="JZ151" s="50"/>
      <c r="KA151" s="50"/>
      <c r="KB151" s="50"/>
      <c r="KC151" s="50"/>
      <c r="KD151" s="50"/>
      <c r="KE151" s="50"/>
      <c r="KF151" s="50"/>
      <c r="KG151" s="50"/>
      <c r="KH151" s="50"/>
      <c r="KI151" s="50"/>
      <c r="KJ151" s="50"/>
      <c r="KK151" s="50"/>
      <c r="KL151" s="50"/>
      <c r="KM151" s="50"/>
      <c r="KN151" s="50"/>
      <c r="KO151" s="50"/>
      <c r="KP151" s="50"/>
      <c r="KQ151" s="50"/>
      <c r="KR151" s="50"/>
      <c r="KS151" s="50"/>
      <c r="KT151" s="50"/>
      <c r="KU151" s="50"/>
      <c r="KV151" s="50"/>
      <c r="KW151" s="50"/>
      <c r="KX151" s="50"/>
      <c r="KY151" s="50"/>
      <c r="KZ151" s="50"/>
      <c r="LA151" s="50"/>
      <c r="LB151" s="50"/>
      <c r="LC151" s="50"/>
      <c r="LD151" s="50"/>
      <c r="LE151" s="50"/>
      <c r="LF151" s="50"/>
      <c r="LG151" s="50"/>
      <c r="LH151" s="50"/>
      <c r="LI151" s="50"/>
      <c r="LJ151" s="50"/>
      <c r="LK151" s="50"/>
      <c r="LL151" s="50"/>
      <c r="LM151" s="50"/>
      <c r="LN151" s="50"/>
      <c r="LO151" s="50"/>
      <c r="LP151" s="50"/>
      <c r="LQ151" s="50"/>
      <c r="LR151" s="50"/>
      <c r="LS151" s="50"/>
      <c r="LT151" s="50"/>
      <c r="LU151" s="50"/>
      <c r="LV151" s="50"/>
      <c r="LW151" s="50"/>
      <c r="LX151" s="50"/>
      <c r="LY151" s="50"/>
      <c r="LZ151" s="50"/>
      <c r="MA151" s="50"/>
      <c r="MB151" s="50"/>
      <c r="MC151" s="50"/>
      <c r="MD151" s="50"/>
      <c r="ME151" s="50"/>
      <c r="MF151" s="50"/>
      <c r="MG151" s="50"/>
      <c r="MH151" s="50"/>
      <c r="MI151" s="50"/>
      <c r="MJ151" s="50"/>
      <c r="MK151" s="50"/>
      <c r="ML151" s="50"/>
      <c r="MM151" s="50"/>
      <c r="MN151" s="50"/>
      <c r="MO151" s="50"/>
      <c r="MP151" s="50"/>
      <c r="MQ151" s="50"/>
      <c r="MR151" s="50"/>
      <c r="MS151" s="50"/>
      <c r="MT151" s="50"/>
      <c r="MU151" s="50"/>
      <c r="MV151" s="50"/>
      <c r="MW151" s="50"/>
      <c r="MX151" s="50"/>
      <c r="MY151" s="50"/>
      <c r="MZ151" s="50"/>
      <c r="NA151" s="50"/>
      <c r="NB151" s="50"/>
      <c r="NC151" s="50"/>
      <c r="ND151" s="50"/>
      <c r="NE151" s="50"/>
      <c r="NF151" s="50"/>
      <c r="NG151" s="50"/>
      <c r="NH151" s="50"/>
      <c r="NI151" s="50"/>
      <c r="NJ151" s="50"/>
      <c r="NK151" s="50"/>
      <c r="NL151" s="50"/>
      <c r="NM151" s="50"/>
      <c r="NN151" s="50"/>
      <c r="NO151" s="50"/>
      <c r="NP151" s="50"/>
      <c r="NQ151" s="50"/>
      <c r="NR151" s="50"/>
      <c r="NS151" s="50"/>
      <c r="NT151" s="50"/>
      <c r="NU151" s="50"/>
      <c r="NV151" s="50"/>
      <c r="NW151" s="50"/>
      <c r="NX151" s="50"/>
      <c r="NY151" s="50"/>
      <c r="NZ151" s="50"/>
      <c r="OA151" s="50"/>
      <c r="OB151" s="50"/>
      <c r="OC151" s="50"/>
      <c r="OD151" s="50"/>
      <c r="OE151" s="50"/>
      <c r="OF151" s="50"/>
      <c r="OG151" s="50"/>
      <c r="OH151" s="50"/>
      <c r="OI151" s="50"/>
      <c r="OJ151" s="50"/>
      <c r="OK151" s="50"/>
      <c r="OL151" s="50"/>
      <c r="OM151" s="50"/>
      <c r="ON151" s="50"/>
      <c r="OO151" s="50"/>
      <c r="OP151" s="50"/>
      <c r="OQ151" s="50"/>
      <c r="OR151" s="50"/>
      <c r="OS151" s="50"/>
      <c r="OT151" s="50"/>
      <c r="OU151" s="50"/>
      <c r="OV151" s="50"/>
      <c r="OW151" s="50"/>
      <c r="OX151" s="50"/>
      <c r="OY151" s="50"/>
      <c r="OZ151" s="50"/>
      <c r="PA151" s="50"/>
      <c r="PB151" s="50"/>
      <c r="PC151" s="50"/>
      <c r="PD151" s="50"/>
      <c r="PE151" s="50"/>
      <c r="PF151" s="50"/>
      <c r="PG151" s="50"/>
      <c r="PH151" s="50"/>
      <c r="PI151" s="50"/>
      <c r="PJ151" s="50"/>
      <c r="PK151" s="50"/>
      <c r="PL151" s="50"/>
      <c r="PM151" s="50"/>
      <c r="PN151" s="50"/>
      <c r="PO151" s="50"/>
      <c r="PP151" s="50"/>
      <c r="PQ151" s="50"/>
      <c r="PR151" s="50"/>
      <c r="PS151" s="50"/>
      <c r="PT151" s="50"/>
      <c r="PU151" s="50"/>
      <c r="PV151" s="50"/>
      <c r="PW151" s="50"/>
      <c r="PX151" s="50"/>
      <c r="PY151" s="50"/>
      <c r="PZ151" s="50"/>
      <c r="QA151" s="50"/>
      <c r="QB151" s="50"/>
      <c r="QC151" s="50"/>
      <c r="QD151" s="50"/>
      <c r="QE151" s="50"/>
      <c r="QF151" s="50"/>
      <c r="QG151" s="50"/>
      <c r="QH151" s="50"/>
      <c r="QI151" s="50"/>
      <c r="QJ151" s="50"/>
      <c r="QK151" s="50"/>
      <c r="QL151" s="50"/>
      <c r="QM151" s="50"/>
      <c r="QN151" s="50"/>
      <c r="QO151" s="50"/>
      <c r="QP151" s="50"/>
      <c r="QQ151" s="50"/>
      <c r="QR151" s="50"/>
      <c r="QS151" s="50"/>
      <c r="QT151" s="50"/>
      <c r="QU151" s="50"/>
      <c r="QV151" s="50"/>
      <c r="QW151" s="50"/>
      <c r="QX151" s="50"/>
      <c r="QY151" s="50"/>
      <c r="QZ151" s="50"/>
      <c r="RA151" s="50"/>
      <c r="RB151" s="50"/>
      <c r="RC151" s="50"/>
      <c r="RD151" s="50"/>
      <c r="RE151" s="50"/>
      <c r="RF151" s="50"/>
      <c r="RG151" s="50"/>
      <c r="RH151" s="50"/>
      <c r="RI151" s="50"/>
      <c r="RJ151" s="50"/>
      <c r="RK151" s="50"/>
      <c r="RL151" s="50"/>
      <c r="RM151" s="50"/>
      <c r="RN151" s="50"/>
      <c r="RO151" s="50"/>
      <c r="RP151" s="50"/>
      <c r="RQ151" s="50"/>
      <c r="RR151" s="50"/>
      <c r="RS151" s="50"/>
      <c r="RT151" s="50"/>
      <c r="RU151" s="50"/>
      <c r="RV151" s="50"/>
      <c r="RW151" s="50"/>
      <c r="RX151" s="50"/>
      <c r="RY151" s="50"/>
      <c r="RZ151" s="50"/>
      <c r="SA151" s="50"/>
      <c r="SB151" s="50"/>
      <c r="SC151" s="50"/>
      <c r="SD151" s="50"/>
      <c r="SE151" s="50"/>
      <c r="SF151" s="50"/>
      <c r="SG151" s="50"/>
      <c r="SH151" s="50"/>
      <c r="SI151" s="50"/>
      <c r="SJ151" s="50"/>
      <c r="SK151" s="50"/>
      <c r="SL151" s="50"/>
      <c r="SM151" s="50"/>
      <c r="SN151" s="50"/>
      <c r="SO151" s="50"/>
      <c r="SP151" s="50"/>
      <c r="SQ151" s="50"/>
      <c r="SR151" s="50"/>
      <c r="SS151" s="50"/>
      <c r="ST151" s="50"/>
      <c r="SU151" s="50"/>
      <c r="SV151" s="50"/>
      <c r="SW151" s="50"/>
      <c r="SX151" s="50"/>
      <c r="SY151" s="50"/>
      <c r="SZ151" s="50"/>
      <c r="TA151" s="50"/>
      <c r="TB151" s="50"/>
      <c r="TC151" s="50"/>
      <c r="TD151" s="50"/>
      <c r="TE151" s="50"/>
      <c r="TF151" s="50"/>
      <c r="TG151" s="50"/>
      <c r="TH151" s="50"/>
      <c r="TI151" s="50"/>
      <c r="TJ151" s="50"/>
      <c r="TK151" s="50"/>
      <c r="TL151" s="50"/>
      <c r="TM151" s="50"/>
      <c r="TN151" s="50"/>
      <c r="TO151" s="50"/>
      <c r="TP151" s="50"/>
      <c r="TQ151" s="50"/>
      <c r="TR151" s="50"/>
      <c r="TS151" s="50"/>
      <c r="TT151" s="50"/>
      <c r="TU151" s="50"/>
      <c r="TV151" s="50"/>
      <c r="TW151" s="50"/>
      <c r="TX151" s="50"/>
      <c r="TY151" s="50"/>
      <c r="TZ151" s="50"/>
      <c r="UA151" s="50"/>
      <c r="UB151" s="50"/>
      <c r="UC151" s="50"/>
      <c r="UD151" s="50"/>
      <c r="UE151" s="50"/>
      <c r="UF151" s="50"/>
      <c r="UG151" s="50"/>
      <c r="UH151" s="50"/>
      <c r="UI151" s="50"/>
      <c r="UJ151" s="50"/>
      <c r="UK151" s="50"/>
      <c r="UL151" s="50"/>
      <c r="UM151" s="50"/>
      <c r="UN151" s="50"/>
      <c r="UO151" s="50"/>
      <c r="UP151" s="50"/>
      <c r="UQ151" s="50"/>
      <c r="UR151" s="50"/>
      <c r="US151" s="50"/>
      <c r="UT151" s="50"/>
      <c r="UU151" s="50"/>
      <c r="UV151" s="50"/>
      <c r="UW151" s="50"/>
      <c r="UX151" s="50"/>
      <c r="UY151" s="50"/>
      <c r="UZ151" s="50"/>
      <c r="VA151" s="50"/>
      <c r="VB151" s="50"/>
      <c r="VC151" s="50"/>
      <c r="VD151" s="50"/>
      <c r="VE151" s="50"/>
      <c r="VF151" s="50"/>
      <c r="VG151" s="50"/>
      <c r="VH151" s="50"/>
      <c r="VI151" s="50"/>
      <c r="VJ151" s="50"/>
      <c r="VK151" s="50"/>
      <c r="VL151" s="50"/>
      <c r="VM151" s="50"/>
      <c r="VN151" s="50"/>
      <c r="VO151" s="50"/>
      <c r="VP151" s="50"/>
      <c r="VQ151" s="50"/>
      <c r="VR151" s="50"/>
      <c r="VS151" s="50"/>
      <c r="VT151" s="50"/>
      <c r="VU151" s="50"/>
      <c r="VV151" s="50"/>
      <c r="VW151" s="50"/>
      <c r="VX151" s="50"/>
      <c r="VY151" s="50"/>
      <c r="VZ151" s="50"/>
      <c r="WA151" s="50"/>
      <c r="WB151" s="50"/>
      <c r="WC151" s="50"/>
      <c r="WD151" s="50"/>
      <c r="WE151" s="50"/>
      <c r="WF151" s="50"/>
      <c r="WG151" s="50"/>
      <c r="WH151" s="50"/>
      <c r="WI151" s="50"/>
      <c r="WJ151" s="50"/>
      <c r="WK151" s="50"/>
      <c r="WL151" s="50"/>
      <c r="WM151" s="50"/>
      <c r="WN151" s="50"/>
      <c r="WO151" s="50"/>
      <c r="WP151" s="50"/>
      <c r="WQ151" s="50"/>
      <c r="WR151" s="50"/>
      <c r="WS151" s="50"/>
      <c r="WT151" s="50"/>
      <c r="WU151" s="50"/>
      <c r="WV151" s="50"/>
      <c r="WW151" s="50"/>
      <c r="WX151" s="50"/>
      <c r="WY151" s="50"/>
      <c r="WZ151" s="50"/>
      <c r="XA151" s="50"/>
      <c r="XB151" s="50"/>
      <c r="XC151" s="50"/>
      <c r="XD151" s="50"/>
      <c r="XE151" s="50"/>
      <c r="XF151" s="50"/>
      <c r="XG151" s="50"/>
      <c r="XH151" s="50"/>
      <c r="XI151" s="50"/>
      <c r="XJ151" s="50"/>
      <c r="XK151" s="50"/>
      <c r="XL151" s="50"/>
      <c r="XM151" s="50"/>
      <c r="XN151" s="50"/>
      <c r="XO151" s="50"/>
      <c r="XP151" s="50"/>
      <c r="XQ151" s="50"/>
      <c r="XR151" s="50"/>
      <c r="XS151" s="50"/>
      <c r="XT151" s="50"/>
      <c r="XU151" s="50"/>
      <c r="XV151" s="50"/>
      <c r="XW151" s="50"/>
      <c r="XX151" s="50"/>
      <c r="XY151" s="50"/>
      <c r="XZ151" s="50"/>
      <c r="YA151" s="50"/>
      <c r="YB151" s="50"/>
      <c r="YC151" s="50"/>
      <c r="YD151" s="50"/>
      <c r="YE151" s="50"/>
      <c r="YF151" s="50"/>
      <c r="YG151" s="50"/>
      <c r="YH151" s="50"/>
      <c r="YI151" s="50"/>
      <c r="YJ151" s="50"/>
      <c r="YK151" s="50"/>
      <c r="YL151" s="50"/>
      <c r="YM151" s="50"/>
      <c r="YN151" s="50"/>
      <c r="YO151" s="50"/>
      <c r="YP151" s="50"/>
      <c r="YQ151" s="50"/>
      <c r="YR151" s="50"/>
      <c r="YS151" s="50"/>
      <c r="YT151" s="50"/>
      <c r="YU151" s="50"/>
      <c r="YV151" s="50"/>
      <c r="YW151" s="50"/>
      <c r="YX151" s="50"/>
      <c r="YY151" s="50"/>
      <c r="YZ151" s="50"/>
      <c r="ZA151" s="50"/>
      <c r="ZB151" s="50"/>
      <c r="ZC151" s="50"/>
      <c r="ZD151" s="50"/>
      <c r="ZE151" s="50"/>
      <c r="ZF151" s="50"/>
      <c r="ZG151" s="50"/>
      <c r="ZH151" s="50"/>
      <c r="ZI151" s="50"/>
      <c r="ZJ151" s="50"/>
      <c r="ZK151" s="50"/>
      <c r="ZL151" s="50"/>
      <c r="ZM151" s="50"/>
      <c r="ZN151" s="50"/>
      <c r="ZO151" s="50"/>
      <c r="ZP151" s="50"/>
      <c r="ZQ151" s="50"/>
      <c r="ZR151" s="50"/>
      <c r="ZS151" s="50"/>
      <c r="ZT151" s="50"/>
      <c r="ZU151" s="50"/>
      <c r="ZV151" s="50"/>
      <c r="ZW151" s="50"/>
      <c r="ZX151" s="50"/>
      <c r="ZY151" s="50"/>
      <c r="ZZ151" s="50"/>
      <c r="AAA151" s="50"/>
      <c r="AAB151" s="50"/>
      <c r="AAC151" s="50"/>
      <c r="AAD151" s="50"/>
      <c r="AAE151" s="50"/>
      <c r="AAF151" s="50"/>
      <c r="AAG151" s="50"/>
      <c r="AAH151" s="50"/>
      <c r="AAI151" s="50"/>
      <c r="AAJ151" s="50"/>
      <c r="AAK151" s="50"/>
      <c r="AAL151" s="50"/>
      <c r="AAM151" s="50"/>
      <c r="AAN151" s="50"/>
      <c r="AAO151" s="50"/>
      <c r="AAP151" s="50"/>
      <c r="AAQ151" s="50"/>
      <c r="AAR151" s="50"/>
      <c r="AAS151" s="50"/>
      <c r="AAT151" s="50"/>
      <c r="AAU151" s="50"/>
      <c r="AAV151" s="50"/>
      <c r="AAW151" s="50"/>
      <c r="AAX151" s="50"/>
      <c r="AAY151" s="50"/>
      <c r="AAZ151" s="50"/>
      <c r="ABA151" s="50"/>
      <c r="ABB151" s="50"/>
      <c r="ABC151" s="50"/>
      <c r="ABD151" s="50"/>
      <c r="ABE151" s="50"/>
      <c r="ABF151" s="50"/>
      <c r="ABG151" s="50"/>
      <c r="ABH151" s="50"/>
      <c r="ABI151" s="50"/>
      <c r="ABJ151" s="50"/>
      <c r="ABK151" s="50"/>
      <c r="ABL151" s="50"/>
      <c r="ABM151" s="50"/>
      <c r="ABN151" s="50"/>
      <c r="ABO151" s="50"/>
      <c r="ABP151" s="50"/>
      <c r="ABQ151" s="50"/>
      <c r="ABR151" s="50"/>
      <c r="ABS151" s="50"/>
      <c r="ABT151" s="50"/>
      <c r="ABU151" s="50"/>
      <c r="ABV151" s="50"/>
      <c r="ABW151" s="50"/>
      <c r="ABX151" s="50"/>
      <c r="ABY151" s="50"/>
      <c r="ABZ151" s="50"/>
      <c r="ACA151" s="50"/>
      <c r="ACB151" s="50"/>
      <c r="ACC151" s="50"/>
      <c r="ACD151" s="50"/>
      <c r="ACE151" s="50"/>
      <c r="ACF151" s="50"/>
      <c r="ACG151" s="50"/>
      <c r="ACH151" s="50"/>
      <c r="ACI151" s="50"/>
      <c r="ACJ151" s="50"/>
      <c r="ACK151" s="50"/>
      <c r="ACL151" s="50"/>
      <c r="ACM151" s="50"/>
      <c r="ACN151" s="50"/>
      <c r="ACO151" s="50"/>
      <c r="ACP151" s="50"/>
      <c r="ACQ151" s="50"/>
      <c r="ACR151" s="50"/>
      <c r="ACS151" s="50"/>
      <c r="ACT151" s="50"/>
      <c r="ACU151" s="50"/>
      <c r="ACV151" s="50"/>
      <c r="ACW151" s="50"/>
      <c r="ACX151" s="50"/>
      <c r="ACY151" s="50"/>
      <c r="ACZ151" s="50"/>
      <c r="ADA151" s="50"/>
      <c r="ADB151" s="50"/>
      <c r="ADC151" s="50"/>
      <c r="ADD151" s="50"/>
      <c r="ADE151" s="50"/>
      <c r="ADF151" s="50"/>
      <c r="ADG151" s="50"/>
      <c r="ADH151" s="50"/>
      <c r="ADI151" s="50"/>
      <c r="ADJ151" s="50"/>
      <c r="ADK151" s="50"/>
      <c r="ADL151" s="50"/>
      <c r="ADM151" s="50"/>
      <c r="ADN151" s="50"/>
      <c r="ADO151" s="50"/>
      <c r="ADP151" s="50"/>
      <c r="ADQ151" s="50"/>
      <c r="ADR151" s="50"/>
      <c r="ADS151" s="50"/>
      <c r="ADT151" s="50"/>
      <c r="ADU151" s="50"/>
      <c r="ADV151" s="50"/>
      <c r="ADW151" s="50"/>
      <c r="ADX151" s="50"/>
      <c r="ADY151" s="50"/>
      <c r="ADZ151" s="50"/>
      <c r="AEA151" s="50"/>
      <c r="AEB151" s="50"/>
      <c r="AEC151" s="50"/>
      <c r="AED151" s="50"/>
      <c r="AEE151" s="50"/>
      <c r="AEF151" s="50"/>
      <c r="AEG151" s="50"/>
      <c r="AEH151" s="50"/>
      <c r="AEI151" s="50"/>
      <c r="AEJ151" s="50"/>
      <c r="AEK151" s="50"/>
      <c r="AEL151" s="50"/>
      <c r="AEM151" s="50"/>
      <c r="AEN151" s="50"/>
      <c r="AEO151" s="50"/>
      <c r="AEP151" s="50"/>
      <c r="AEQ151" s="50"/>
      <c r="AER151" s="50"/>
      <c r="AES151" s="50"/>
      <c r="AET151" s="50"/>
      <c r="AEU151" s="50"/>
      <c r="AEV151" s="50"/>
      <c r="AEW151" s="50"/>
      <c r="AEX151" s="50"/>
      <c r="AEY151" s="50"/>
      <c r="AEZ151" s="50"/>
      <c r="AFA151" s="50"/>
      <c r="AFB151" s="50"/>
      <c r="AFC151" s="50"/>
      <c r="AFD151" s="50"/>
      <c r="AFE151" s="50"/>
      <c r="AFF151" s="50"/>
      <c r="AFG151" s="50"/>
      <c r="AFH151" s="50"/>
      <c r="AFI151" s="50"/>
      <c r="AFJ151" s="50"/>
      <c r="AFK151" s="50"/>
      <c r="AFL151" s="50"/>
      <c r="AFM151" s="50"/>
      <c r="AFN151" s="50"/>
      <c r="AFO151" s="50"/>
      <c r="AFP151" s="50"/>
      <c r="AFQ151" s="50"/>
      <c r="AFR151" s="50"/>
      <c r="AFS151" s="50"/>
      <c r="AFT151" s="50"/>
      <c r="AFU151" s="50"/>
      <c r="AFV151" s="50"/>
      <c r="AFW151" s="50"/>
      <c r="AFX151" s="50"/>
      <c r="AFY151" s="50"/>
      <c r="AFZ151" s="50"/>
      <c r="AGA151" s="50"/>
      <c r="AGB151" s="50"/>
      <c r="AGC151" s="50"/>
      <c r="AGD151" s="50"/>
      <c r="AGE151" s="50"/>
      <c r="AGF151" s="50"/>
      <c r="AGG151" s="50"/>
      <c r="AGH151" s="50"/>
      <c r="AGI151" s="50"/>
      <c r="AGJ151" s="50"/>
      <c r="AGK151" s="50"/>
      <c r="AGL151" s="50"/>
      <c r="AGM151" s="50"/>
      <c r="AGN151" s="50"/>
      <c r="AGO151" s="50"/>
      <c r="AGP151" s="50"/>
      <c r="AGQ151" s="50"/>
      <c r="AGR151" s="50"/>
      <c r="AGS151" s="50"/>
      <c r="AGT151" s="50"/>
      <c r="AGU151" s="50"/>
      <c r="AGV151" s="50"/>
      <c r="AGW151" s="50"/>
      <c r="AGX151" s="50"/>
      <c r="AGY151" s="50"/>
      <c r="AGZ151" s="50"/>
      <c r="AHA151" s="50"/>
      <c r="AHB151" s="50"/>
      <c r="AHC151" s="50"/>
      <c r="AHD151" s="50"/>
      <c r="AHE151" s="50"/>
      <c r="AHF151" s="50"/>
      <c r="AHG151" s="50"/>
      <c r="AHH151" s="50"/>
      <c r="AHI151" s="50"/>
      <c r="AHJ151" s="50"/>
      <c r="AHK151" s="50"/>
      <c r="AHL151" s="50"/>
      <c r="AHM151" s="50"/>
      <c r="AHN151" s="50"/>
      <c r="AHO151" s="50"/>
      <c r="AHP151" s="50"/>
      <c r="AHQ151" s="50"/>
      <c r="AHR151" s="50"/>
      <c r="AHS151" s="50"/>
      <c r="AHT151" s="50"/>
      <c r="AHU151" s="50"/>
      <c r="AHV151" s="50"/>
      <c r="AHW151" s="50"/>
      <c r="AHX151" s="50"/>
      <c r="AHY151" s="50"/>
      <c r="AHZ151" s="50"/>
      <c r="AIA151" s="50"/>
      <c r="AIB151" s="50"/>
      <c r="AIC151" s="50"/>
      <c r="AID151" s="50"/>
      <c r="AIE151" s="50"/>
      <c r="AIF151" s="50"/>
      <c r="AIG151" s="50"/>
      <c r="AIH151" s="50"/>
      <c r="AII151" s="50"/>
    </row>
    <row r="152" spans="1:919" s="37" customFormat="1" ht="12.75" customHeight="1">
      <c r="A152" s="45">
        <v>1.19</v>
      </c>
      <c r="B152" s="45">
        <v>2.6799999999999899</v>
      </c>
      <c r="C152" s="45" t="str">
        <f t="shared" ref="C152:D159" si="6">IF(LEN(I152)=0,"",1+ABS((I152*A152)/LEN(I152))+A152)</f>
        <v/>
      </c>
      <c r="D152" s="45" t="str">
        <f t="shared" si="6"/>
        <v/>
      </c>
      <c r="E152" s="202" t="s">
        <v>2004</v>
      </c>
      <c r="F152" s="203" t="s">
        <v>2292</v>
      </c>
      <c r="G152" s="204"/>
      <c r="H152" s="205">
        <v>316</v>
      </c>
      <c r="I152" s="112"/>
      <c r="J152" s="112"/>
    </row>
    <row r="153" spans="1:919" s="37" customFormat="1" ht="12.75" customHeight="1">
      <c r="A153" s="45">
        <v>1.2</v>
      </c>
      <c r="B153" s="45">
        <v>2.6899999999999902</v>
      </c>
      <c r="C153" s="45" t="str">
        <f t="shared" si="6"/>
        <v/>
      </c>
      <c r="D153" s="45" t="str">
        <f t="shared" si="6"/>
        <v/>
      </c>
      <c r="E153" s="202" t="s">
        <v>2005</v>
      </c>
      <c r="F153" s="203" t="s">
        <v>2293</v>
      </c>
      <c r="G153" s="204"/>
      <c r="H153" s="205">
        <v>317</v>
      </c>
      <c r="I153" s="112"/>
      <c r="J153" s="112"/>
    </row>
    <row r="154" spans="1:919" s="37" customFormat="1" ht="12.75" customHeight="1">
      <c r="A154" s="45">
        <v>1.21</v>
      </c>
      <c r="B154" s="45">
        <v>2.69999999999999</v>
      </c>
      <c r="C154" s="45" t="str">
        <f t="shared" si="6"/>
        <v/>
      </c>
      <c r="D154" s="45" t="str">
        <f t="shared" si="6"/>
        <v/>
      </c>
      <c r="E154" s="202" t="s">
        <v>2007</v>
      </c>
      <c r="F154" s="203" t="s">
        <v>2294</v>
      </c>
      <c r="G154" s="204"/>
      <c r="H154" s="205">
        <v>318</v>
      </c>
      <c r="I154" s="112"/>
      <c r="J154" s="112"/>
    </row>
    <row r="155" spans="1:919" s="37" customFormat="1" ht="12.75" customHeight="1">
      <c r="A155" s="45">
        <v>1.22</v>
      </c>
      <c r="B155" s="45">
        <v>2.71</v>
      </c>
      <c r="C155" s="45" t="str">
        <f t="shared" si="6"/>
        <v/>
      </c>
      <c r="D155" s="45" t="str">
        <f t="shared" si="6"/>
        <v/>
      </c>
      <c r="E155" s="206" t="s">
        <v>2295</v>
      </c>
      <c r="F155" s="204" t="s">
        <v>2296</v>
      </c>
      <c r="G155" s="204"/>
      <c r="H155" s="196">
        <v>319</v>
      </c>
      <c r="I155" s="194" t="str">
        <f>IFERROR(IF(AND(I142,I143,I144)="","",IF((I142-I143-I144)&gt;=0,(I142-I143-I144),0)),"")</f>
        <v/>
      </c>
      <c r="J155" s="194" t="str">
        <f>IFERROR(IF(AND(J142,J143,J144)="","",IF((J142-J143-J144)&gt;=0,(J142-J143-J144),0)),"")</f>
        <v/>
      </c>
    </row>
    <row r="156" spans="1:919" s="37" customFormat="1" ht="12.75" customHeight="1">
      <c r="A156" s="45">
        <v>1.23</v>
      </c>
      <c r="B156" s="45">
        <v>2.72</v>
      </c>
      <c r="C156" s="45" t="str">
        <f t="shared" si="6"/>
        <v/>
      </c>
      <c r="D156" s="45" t="str">
        <f t="shared" si="6"/>
        <v/>
      </c>
      <c r="E156" s="206" t="s">
        <v>2297</v>
      </c>
      <c r="F156" s="204" t="s">
        <v>2298</v>
      </c>
      <c r="G156" s="204"/>
      <c r="H156" s="196">
        <v>320</v>
      </c>
      <c r="I156" s="194" t="str">
        <f>IFERROR(IF(AND(I142,I143,I144)="","",IF((I142-I143-I144)&lt;0,ABS(I142-I143-I144),0)),"")</f>
        <v/>
      </c>
      <c r="J156" s="194" t="str">
        <f>IFERROR(IF(AND(J142,J143,J144)="","",IF((J142-J143-J144)&lt;0,ABS(J142-J143-J144),0)),"")</f>
        <v/>
      </c>
    </row>
    <row r="157" spans="1:919" s="37" customFormat="1" ht="12.75" customHeight="1">
      <c r="A157" s="45">
        <v>1.24</v>
      </c>
      <c r="B157" s="45">
        <v>2.73</v>
      </c>
      <c r="C157" s="45" t="str">
        <f t="shared" si="6"/>
        <v/>
      </c>
      <c r="D157" s="45" t="str">
        <f t="shared" si="6"/>
        <v/>
      </c>
      <c r="E157" s="206" t="s">
        <v>2299</v>
      </c>
      <c r="F157" s="208" t="s">
        <v>2300</v>
      </c>
      <c r="G157" s="204"/>
      <c r="H157" s="196">
        <v>321</v>
      </c>
      <c r="I157" s="114"/>
      <c r="J157" s="114"/>
    </row>
    <row r="158" spans="1:919" s="37" customFormat="1" ht="12.75" customHeight="1">
      <c r="A158" s="45">
        <v>1.25</v>
      </c>
      <c r="B158" s="45">
        <v>2.74</v>
      </c>
      <c r="C158" s="45" t="str">
        <f t="shared" si="6"/>
        <v/>
      </c>
      <c r="D158" s="45" t="str">
        <f t="shared" si="6"/>
        <v/>
      </c>
      <c r="E158" s="206" t="s">
        <v>2301</v>
      </c>
      <c r="F158" s="204" t="s">
        <v>2302</v>
      </c>
      <c r="G158" s="204"/>
      <c r="H158" s="196">
        <v>322</v>
      </c>
      <c r="I158" s="194" t="str">
        <f>IFERROR(IF(AND(I155,I157)="","",(IF((I155-I156+I157)&gt;=0,(SUM(I155)-SUM(I156)+SUM(I157)),0))),"")</f>
        <v/>
      </c>
      <c r="J158" s="194" t="str">
        <f>IFERROR(IF(AND(J155,J157)="","",(IF((J155-J156+J157)&gt;=0,(SUM(J155)-SUM(J156)+SUM(J157)),0))),"")</f>
        <v/>
      </c>
    </row>
    <row r="159" spans="1:919" s="37" customFormat="1" ht="12.75" customHeight="1">
      <c r="A159" s="45">
        <v>1.26</v>
      </c>
      <c r="B159" s="45">
        <v>2.75</v>
      </c>
      <c r="C159" s="45" t="str">
        <f t="shared" si="6"/>
        <v/>
      </c>
      <c r="D159" s="45" t="str">
        <f t="shared" si="6"/>
        <v/>
      </c>
      <c r="E159" s="206" t="s">
        <v>2303</v>
      </c>
      <c r="F159" s="204" t="s">
        <v>2304</v>
      </c>
      <c r="G159" s="204"/>
      <c r="H159" s="196">
        <v>323</v>
      </c>
      <c r="I159" s="194" t="str">
        <f>IFERROR(IF(AND(I155,I157,I156)="","",(IF(I155-I156+I157&lt;0,ABS(SUM(I155)-SUM(I156)+SUM(I157)),0))),"")</f>
        <v/>
      </c>
      <c r="J159" s="194" t="str">
        <f>IFERROR(IF(AND(J155,J157,J156)="","",(IF(J155-J156+J157&lt;0,ABS(SUM(J155)-SUM(J156)+SUM(J157)),0))),"")</f>
        <v/>
      </c>
    </row>
    <row r="160" spans="1:919" s="37" customFormat="1" ht="12.75" customHeight="1">
      <c r="A160" s="45"/>
      <c r="B160" s="45"/>
      <c r="C160" s="45"/>
      <c r="D160" s="45"/>
      <c r="E160" s="202"/>
      <c r="F160" s="208" t="s">
        <v>2305</v>
      </c>
      <c r="G160" s="204"/>
      <c r="H160" s="205"/>
      <c r="I160" s="111"/>
      <c r="J160" s="111"/>
    </row>
    <row r="161" spans="1:10" s="37" customFormat="1" ht="12.75" customHeight="1">
      <c r="A161" s="45">
        <v>1.28</v>
      </c>
      <c r="B161" s="45">
        <v>2.76</v>
      </c>
      <c r="C161" s="45" t="str">
        <f t="shared" ref="C161:D176" si="7">IF(LEN(I161)=0,"",1+ABS((I161*A161)/LEN(I161))+A161)</f>
        <v/>
      </c>
      <c r="D161" s="45" t="str">
        <f t="shared" si="7"/>
        <v/>
      </c>
      <c r="E161" s="206" t="s">
        <v>2306</v>
      </c>
      <c r="F161" s="204" t="s">
        <v>2307</v>
      </c>
      <c r="G161" s="204"/>
      <c r="H161" s="196">
        <v>324</v>
      </c>
      <c r="I161" s="194" t="str">
        <f>IFERROR(IF(AND(I162,I168)="","",SUM(I162)+SUM(I168)),"")</f>
        <v/>
      </c>
      <c r="J161" s="194" t="str">
        <f>IFERROR(IF(AND(J162,J168)="","",SUM(J162)+SUM(J168)),"")</f>
        <v/>
      </c>
    </row>
    <row r="162" spans="1:10" s="37" customFormat="1" ht="12.75" customHeight="1">
      <c r="A162" s="45">
        <v>1.29</v>
      </c>
      <c r="B162" s="45">
        <v>2.77</v>
      </c>
      <c r="C162" s="45" t="str">
        <f t="shared" si="7"/>
        <v/>
      </c>
      <c r="D162" s="45" t="str">
        <f t="shared" si="7"/>
        <v/>
      </c>
      <c r="E162" s="202" t="s">
        <v>1980</v>
      </c>
      <c r="F162" s="204" t="s">
        <v>2308</v>
      </c>
      <c r="G162" s="204"/>
      <c r="H162" s="205">
        <v>325</v>
      </c>
      <c r="I162" s="111" t="str">
        <f>IFERROR(IF(AND(I163,I164,I165,I166,I167)="","",SUM(I163)+SUM(I164)+SUM(I165)+SUM(I166)-SUM(I167)),"")</f>
        <v/>
      </c>
      <c r="J162" s="111" t="str">
        <f>IFERROR(IF(AND(J163,J164,J165,J166,J167)="","",SUM(J163)+SUM(J164)+SUM(J165)+SUM(J166)-SUM(J167)),"")</f>
        <v/>
      </c>
    </row>
    <row r="163" spans="1:10" s="37" customFormat="1" ht="25.5">
      <c r="A163" s="45">
        <v>1.3</v>
      </c>
      <c r="B163" s="45">
        <v>2.78</v>
      </c>
      <c r="C163" s="45" t="str">
        <f t="shared" si="7"/>
        <v/>
      </c>
      <c r="D163" s="45" t="str">
        <f t="shared" si="7"/>
        <v/>
      </c>
      <c r="E163" s="202" t="s">
        <v>1983</v>
      </c>
      <c r="F163" s="203" t="s">
        <v>2309</v>
      </c>
      <c r="G163" s="204"/>
      <c r="H163" s="205">
        <v>326</v>
      </c>
      <c r="I163" s="112"/>
      <c r="J163" s="112"/>
    </row>
    <row r="164" spans="1:10" s="37" customFormat="1" ht="12.75" customHeight="1">
      <c r="A164" s="45">
        <v>1.31</v>
      </c>
      <c r="B164" s="45">
        <v>2.79</v>
      </c>
      <c r="C164" s="45" t="str">
        <f t="shared" si="7"/>
        <v/>
      </c>
      <c r="D164" s="45" t="str">
        <f t="shared" si="7"/>
        <v/>
      </c>
      <c r="E164" s="202" t="s">
        <v>1985</v>
      </c>
      <c r="F164" s="203" t="s">
        <v>2310</v>
      </c>
      <c r="G164" s="204"/>
      <c r="H164" s="205">
        <v>327</v>
      </c>
      <c r="I164" s="112"/>
      <c r="J164" s="112"/>
    </row>
    <row r="165" spans="1:10" s="37" customFormat="1" ht="25.5">
      <c r="A165" s="45">
        <v>1.32</v>
      </c>
      <c r="B165" s="45">
        <v>2.8</v>
      </c>
      <c r="C165" s="45" t="str">
        <f t="shared" si="7"/>
        <v/>
      </c>
      <c r="D165" s="45" t="str">
        <f t="shared" si="7"/>
        <v/>
      </c>
      <c r="E165" s="202" t="s">
        <v>1988</v>
      </c>
      <c r="F165" s="203" t="s">
        <v>2311</v>
      </c>
      <c r="G165" s="204"/>
      <c r="H165" s="205">
        <v>328</v>
      </c>
      <c r="I165" s="112"/>
      <c r="J165" s="112"/>
    </row>
    <row r="166" spans="1:10" s="37" customFormat="1" ht="12.75" customHeight="1">
      <c r="A166" s="45">
        <v>1.33</v>
      </c>
      <c r="B166" s="45">
        <v>2.81</v>
      </c>
      <c r="C166" s="45" t="str">
        <f t="shared" si="7"/>
        <v/>
      </c>
      <c r="D166" s="45" t="str">
        <f t="shared" si="7"/>
        <v/>
      </c>
      <c r="E166" s="202" t="s">
        <v>1991</v>
      </c>
      <c r="F166" s="203" t="s">
        <v>2312</v>
      </c>
      <c r="G166" s="204"/>
      <c r="H166" s="205">
        <v>329</v>
      </c>
      <c r="I166" s="112"/>
      <c r="J166" s="112"/>
    </row>
    <row r="167" spans="1:10" s="37" customFormat="1" ht="12.75" customHeight="1">
      <c r="A167" s="45">
        <v>1.34</v>
      </c>
      <c r="B167" s="45">
        <v>2.82</v>
      </c>
      <c r="C167" s="45" t="str">
        <f t="shared" si="7"/>
        <v/>
      </c>
      <c r="D167" s="45" t="str">
        <f t="shared" si="7"/>
        <v/>
      </c>
      <c r="E167" s="202" t="s">
        <v>1994</v>
      </c>
      <c r="F167" s="203" t="s">
        <v>2313</v>
      </c>
      <c r="G167" s="204"/>
      <c r="H167" s="205">
        <v>330</v>
      </c>
      <c r="I167" s="112"/>
      <c r="J167" s="112"/>
    </row>
    <row r="168" spans="1:10" s="37" customFormat="1" ht="12.75" customHeight="1">
      <c r="A168" s="45">
        <v>1.35</v>
      </c>
      <c r="B168" s="45">
        <v>2.83</v>
      </c>
      <c r="C168" s="45" t="str">
        <f t="shared" si="7"/>
        <v/>
      </c>
      <c r="D168" s="45" t="str">
        <f t="shared" si="7"/>
        <v/>
      </c>
      <c r="E168" s="202" t="s">
        <v>1999</v>
      </c>
      <c r="F168" s="204" t="s">
        <v>2314</v>
      </c>
      <c r="G168" s="204"/>
      <c r="H168" s="205">
        <v>331</v>
      </c>
      <c r="I168" s="111" t="str">
        <f>IFERROR(IF(AND(I169,I170,I171,I172,I173,I174,I175)="","",SUM(I169)+SUM(I170)+SUM(I171)+SUM(I172)+SUM(I173)+SUM(I174)-SUM(I175)),"")</f>
        <v/>
      </c>
      <c r="J168" s="111" t="str">
        <f>IFERROR(IF(AND(J169,J170,J171,J172,J173,J174,J175)="","",SUM(J169)+SUM(J170)+SUM(J171)+SUM(J172)+SUM(J173)+SUM(J174)-SUM(J175)),"")</f>
        <v/>
      </c>
    </row>
    <row r="169" spans="1:10" s="37" customFormat="1" ht="12.75" customHeight="1">
      <c r="A169" s="45">
        <v>1.36</v>
      </c>
      <c r="B169" s="45">
        <v>2.84</v>
      </c>
      <c r="C169" s="45" t="str">
        <f t="shared" si="7"/>
        <v/>
      </c>
      <c r="D169" s="45" t="str">
        <f t="shared" si="7"/>
        <v/>
      </c>
      <c r="E169" s="202" t="s">
        <v>2002</v>
      </c>
      <c r="F169" s="203" t="s">
        <v>2315</v>
      </c>
      <c r="G169" s="204"/>
      <c r="H169" s="205">
        <v>332</v>
      </c>
      <c r="I169" s="112"/>
      <c r="J169" s="112"/>
    </row>
    <row r="170" spans="1:10" s="37" customFormat="1" ht="25.5">
      <c r="A170" s="45">
        <v>1.37</v>
      </c>
      <c r="B170" s="45">
        <v>2.85</v>
      </c>
      <c r="C170" s="45" t="str">
        <f t="shared" si="7"/>
        <v/>
      </c>
      <c r="D170" s="45" t="str">
        <f t="shared" si="7"/>
        <v/>
      </c>
      <c r="E170" s="202" t="s">
        <v>2004</v>
      </c>
      <c r="F170" s="203" t="s">
        <v>2316</v>
      </c>
      <c r="G170" s="204"/>
      <c r="H170" s="205">
        <v>333</v>
      </c>
      <c r="I170" s="112"/>
      <c r="J170" s="112"/>
    </row>
    <row r="171" spans="1:10" s="37" customFormat="1" ht="12.75" customHeight="1">
      <c r="A171" s="45">
        <v>1.38</v>
      </c>
      <c r="B171" s="45">
        <v>2.86</v>
      </c>
      <c r="C171" s="45" t="str">
        <f t="shared" si="7"/>
        <v/>
      </c>
      <c r="D171" s="45" t="str">
        <f t="shared" si="7"/>
        <v/>
      </c>
      <c r="E171" s="202" t="s">
        <v>2005</v>
      </c>
      <c r="F171" s="203" t="s">
        <v>2317</v>
      </c>
      <c r="G171" s="204"/>
      <c r="H171" s="205">
        <v>334</v>
      </c>
      <c r="I171" s="112"/>
      <c r="J171" s="112"/>
    </row>
    <row r="172" spans="1:10" s="37" customFormat="1" ht="12.75" customHeight="1">
      <c r="A172" s="45">
        <v>1.39</v>
      </c>
      <c r="B172" s="45">
        <v>2.87</v>
      </c>
      <c r="C172" s="45" t="str">
        <f t="shared" si="7"/>
        <v/>
      </c>
      <c r="D172" s="45" t="str">
        <f t="shared" si="7"/>
        <v/>
      </c>
      <c r="E172" s="202" t="s">
        <v>2007</v>
      </c>
      <c r="F172" s="203" t="s">
        <v>2318</v>
      </c>
      <c r="G172" s="204"/>
      <c r="H172" s="205">
        <v>335</v>
      </c>
      <c r="I172" s="112"/>
      <c r="J172" s="112"/>
    </row>
    <row r="173" spans="1:10" s="37" customFormat="1" ht="25.5">
      <c r="A173" s="45">
        <v>1.4</v>
      </c>
      <c r="B173" s="45">
        <v>2.88</v>
      </c>
      <c r="C173" s="45" t="str">
        <f t="shared" si="7"/>
        <v/>
      </c>
      <c r="D173" s="45" t="str">
        <f t="shared" si="7"/>
        <v/>
      </c>
      <c r="E173" s="202" t="s">
        <v>2194</v>
      </c>
      <c r="F173" s="203" t="s">
        <v>2311</v>
      </c>
      <c r="G173" s="204"/>
      <c r="H173" s="205">
        <v>336</v>
      </c>
      <c r="I173" s="112"/>
      <c r="J173" s="112"/>
    </row>
    <row r="174" spans="1:10" s="37" customFormat="1" ht="12.75" customHeight="1">
      <c r="A174" s="45">
        <v>1.41</v>
      </c>
      <c r="B174" s="45">
        <v>2.89</v>
      </c>
      <c r="C174" s="45" t="str">
        <f t="shared" si="7"/>
        <v/>
      </c>
      <c r="D174" s="45" t="str">
        <f t="shared" si="7"/>
        <v/>
      </c>
      <c r="E174" s="202" t="s">
        <v>2196</v>
      </c>
      <c r="F174" s="203" t="s">
        <v>2319</v>
      </c>
      <c r="G174" s="204"/>
      <c r="H174" s="205">
        <v>337</v>
      </c>
      <c r="I174" s="112"/>
      <c r="J174" s="112"/>
    </row>
    <row r="175" spans="1:10" s="37" customFormat="1" ht="12.75" customHeight="1">
      <c r="A175" s="45">
        <v>1.42</v>
      </c>
      <c r="B175" s="45">
        <v>2.9</v>
      </c>
      <c r="C175" s="45" t="str">
        <f t="shared" si="7"/>
        <v/>
      </c>
      <c r="D175" s="45" t="str">
        <f t="shared" si="7"/>
        <v/>
      </c>
      <c r="E175" s="202" t="s">
        <v>2198</v>
      </c>
      <c r="F175" s="203" t="s">
        <v>2313</v>
      </c>
      <c r="G175" s="204"/>
      <c r="H175" s="205">
        <v>338</v>
      </c>
      <c r="I175" s="112"/>
      <c r="J175" s="112"/>
    </row>
    <row r="176" spans="1:10" s="37" customFormat="1" ht="12.75" customHeight="1">
      <c r="A176" s="45">
        <v>1.43</v>
      </c>
      <c r="B176" s="45">
        <v>2.91</v>
      </c>
      <c r="C176" s="45" t="str">
        <f t="shared" si="7"/>
        <v/>
      </c>
      <c r="D176" s="45" t="str">
        <f t="shared" si="7"/>
        <v/>
      </c>
      <c r="E176" s="206" t="s">
        <v>2320</v>
      </c>
      <c r="F176" s="204" t="s">
        <v>2321</v>
      </c>
      <c r="G176" s="204"/>
      <c r="H176" s="196">
        <v>339</v>
      </c>
      <c r="I176" s="194" t="str">
        <f>IFERROR(IF(AND(I158,I159,I161)="","",SUM(I158)-SUM(I159)+SUM(I161)),"")</f>
        <v/>
      </c>
      <c r="J176" s="194" t="str">
        <f>IFERROR(IF(AND(J158,J159,J161)="","",SUM(J158)-SUM(J159)+SUM(J161)),"")</f>
        <v/>
      </c>
    </row>
    <row r="177" spans="1:10" s="37" customFormat="1" ht="12.75" customHeight="1">
      <c r="A177" s="45"/>
      <c r="B177" s="45"/>
      <c r="C177" s="45"/>
      <c r="D177" s="45"/>
      <c r="E177" s="202"/>
      <c r="F177" s="204" t="s">
        <v>2322</v>
      </c>
      <c r="G177" s="204"/>
      <c r="H177" s="205"/>
      <c r="I177" s="111"/>
      <c r="J177" s="111"/>
    </row>
    <row r="178" spans="1:10" s="37" customFormat="1" ht="12.75" customHeight="1">
      <c r="A178" s="45">
        <v>1.45</v>
      </c>
      <c r="B178" s="45">
        <v>2.92</v>
      </c>
      <c r="C178" s="45" t="str">
        <f t="shared" ref="C178:D185" si="8">IF(LEN(I178)=0,"",1+ABS((I178*A178)/LEN(I178))+A178)</f>
        <v/>
      </c>
      <c r="D178" s="45" t="str">
        <f t="shared" si="8"/>
        <v/>
      </c>
      <c r="E178" s="202"/>
      <c r="F178" s="203" t="s">
        <v>2323</v>
      </c>
      <c r="G178" s="204"/>
      <c r="H178" s="205">
        <v>340</v>
      </c>
      <c r="I178" s="112"/>
      <c r="J178" s="112"/>
    </row>
    <row r="179" spans="1:10" s="37" customFormat="1" ht="12.75" customHeight="1">
      <c r="A179" s="45">
        <v>1.46</v>
      </c>
      <c r="B179" s="45">
        <v>2.93</v>
      </c>
      <c r="C179" s="45" t="str">
        <f t="shared" si="8"/>
        <v/>
      </c>
      <c r="D179" s="45" t="str">
        <f t="shared" si="8"/>
        <v/>
      </c>
      <c r="E179" s="202"/>
      <c r="F179" s="203" t="s">
        <v>2324</v>
      </c>
      <c r="G179" s="204"/>
      <c r="H179" s="205">
        <v>341</v>
      </c>
      <c r="I179" s="112"/>
      <c r="J179" s="112"/>
    </row>
    <row r="180" spans="1:10" s="37" customFormat="1" ht="12.75" customHeight="1">
      <c r="A180" s="45"/>
      <c r="B180" s="45"/>
      <c r="C180" s="45"/>
      <c r="D180" s="45"/>
      <c r="E180" s="202"/>
      <c r="F180" s="204" t="s">
        <v>2325</v>
      </c>
      <c r="G180" s="204"/>
      <c r="H180" s="205"/>
      <c r="I180" s="111"/>
      <c r="J180" s="111"/>
    </row>
    <row r="181" spans="1:10" s="37" customFormat="1" ht="12.75" customHeight="1">
      <c r="A181" s="45">
        <v>1.48</v>
      </c>
      <c r="B181" s="45">
        <v>2.94</v>
      </c>
      <c r="C181" s="45" t="str">
        <f t="shared" si="8"/>
        <v/>
      </c>
      <c r="D181" s="45" t="str">
        <f t="shared" si="8"/>
        <v/>
      </c>
      <c r="E181" s="202"/>
      <c r="F181" s="203" t="s">
        <v>2326</v>
      </c>
      <c r="G181" s="204"/>
      <c r="H181" s="205">
        <v>342</v>
      </c>
      <c r="I181" s="112"/>
      <c r="J181" s="112"/>
    </row>
    <row r="182" spans="1:10" s="37" customFormat="1" ht="12.75" customHeight="1">
      <c r="A182" s="45">
        <v>1.49</v>
      </c>
      <c r="B182" s="45">
        <v>2.95</v>
      </c>
      <c r="C182" s="45" t="str">
        <f t="shared" si="8"/>
        <v/>
      </c>
      <c r="D182" s="45" t="str">
        <f t="shared" si="8"/>
        <v/>
      </c>
      <c r="E182" s="202"/>
      <c r="F182" s="203" t="s">
        <v>2327</v>
      </c>
      <c r="G182" s="204"/>
      <c r="H182" s="205">
        <v>343</v>
      </c>
      <c r="I182" s="112"/>
      <c r="J182" s="112"/>
    </row>
    <row r="183" spans="1:10" s="37" customFormat="1" ht="12.75" customHeight="1">
      <c r="A183" s="45"/>
      <c r="B183" s="45"/>
      <c r="C183" s="45"/>
      <c r="D183" s="45"/>
      <c r="E183" s="202"/>
      <c r="F183" s="204" t="s">
        <v>2328</v>
      </c>
      <c r="G183" s="204"/>
      <c r="H183" s="205"/>
      <c r="I183" s="111"/>
      <c r="J183" s="111"/>
    </row>
    <row r="184" spans="1:10" s="37" customFormat="1" ht="12.75" customHeight="1">
      <c r="A184" s="45">
        <v>1.51</v>
      </c>
      <c r="B184" s="45">
        <v>2.96</v>
      </c>
      <c r="C184" s="45" t="str">
        <f t="shared" si="8"/>
        <v/>
      </c>
      <c r="D184" s="45" t="str">
        <f t="shared" si="8"/>
        <v/>
      </c>
      <c r="E184" s="202"/>
      <c r="F184" s="203" t="s">
        <v>2326</v>
      </c>
      <c r="G184" s="204"/>
      <c r="H184" s="205">
        <v>344</v>
      </c>
      <c r="I184" s="112"/>
      <c r="J184" s="112"/>
    </row>
    <row r="185" spans="1:10" s="37" customFormat="1" ht="15" customHeight="1">
      <c r="A185" s="45">
        <v>1.52</v>
      </c>
      <c r="B185" s="45">
        <v>2.97</v>
      </c>
      <c r="C185" s="45" t="str">
        <f t="shared" si="8"/>
        <v/>
      </c>
      <c r="D185" s="45" t="str">
        <f t="shared" si="8"/>
        <v/>
      </c>
      <c r="E185" s="202"/>
      <c r="F185" s="203" t="s">
        <v>2327</v>
      </c>
      <c r="G185" s="204"/>
      <c r="H185" s="205">
        <v>345</v>
      </c>
      <c r="I185" s="112"/>
      <c r="J185" s="112"/>
    </row>
    <row r="186" spans="1:10" ht="15" hidden="1" customHeight="1">
      <c r="C186" s="45">
        <f>IF(ISERROR(ABS(LOG(ABS(SUM(C19:C185)),EXP(3)))),"",ABS(LOG(ABS(SUM(C19:C185)),EXP(3))))</f>
        <v>6.4372715109255338</v>
      </c>
      <c r="D186" s="45">
        <f>IF(ISERROR(ABS(LOG(ABS(SUM(D19:D185)),EXP(3)))),"",ABS(LOG(ABS(SUM(D19:D185)),EXP(3))))</f>
        <v>6.9761166353011133</v>
      </c>
      <c r="E186" s="37"/>
      <c r="F186" s="37"/>
      <c r="G186" s="37"/>
      <c r="H186" s="37"/>
      <c r="I186" s="37"/>
    </row>
    <row r="187" spans="1:10" s="151" customFormat="1" ht="13.5" customHeight="1">
      <c r="C187" s="152" t="str">
        <f>IF(ISERROR(IF(ISERROR(MID(C186,FIND(".",C186,1)+11,13)),MID(C186,FIND(",",C186,1)+11,13),MID(C186,FIND(".",C186,1)+11,13))),"",IF(ISERROR(MID(C186,FIND(".",C186,1)+11,13)),MID(C186,FIND(",",C186,1)+11,13),MID(C186,FIND(".",C186,1)+11,13)))</f>
        <v>2553</v>
      </c>
      <c r="D187" s="152" t="str">
        <f>IF(ISERROR(IF(ISERROR(MID(D186,FIND(".",D186,1)+11,13)),MID(D186,FIND(",",D186,1)+11,13),MID(D186,FIND(".",D186,1)+11,13))),"",IF(ISERROR(MID(D186,FIND(".",D186,1)+11,13)),MID(D186,FIND(",",D186,1)+11,13),MID(D186,FIND(".",D186,1)+11,13)))</f>
        <v>0111</v>
      </c>
      <c r="E187" s="156"/>
      <c r="F187" s="115"/>
      <c r="G187" s="157"/>
      <c r="H187" s="115"/>
      <c r="I187" s="50"/>
      <c r="J187" s="158"/>
    </row>
    <row r="188" spans="1:10" s="37" customFormat="1" ht="13.5" customHeight="1">
      <c r="A188" s="45"/>
      <c r="B188" s="45"/>
      <c r="C188" s="45"/>
      <c r="D188" s="45"/>
      <c r="E188" s="146" t="s">
        <v>2149</v>
      </c>
      <c r="F188" s="115"/>
      <c r="G188" s="154"/>
      <c r="H188" s="115"/>
      <c r="I188" s="160" t="s">
        <v>2151</v>
      </c>
      <c r="J188" s="154" t="s">
        <v>2150</v>
      </c>
    </row>
    <row r="189" spans="1:10" s="37" customFormat="1" ht="12" customHeight="1">
      <c r="A189" s="45"/>
      <c r="B189" s="45"/>
      <c r="C189" s="45"/>
      <c r="D189" s="45"/>
      <c r="E189" s="360" t="str">
        <f>OP!C45</f>
        <v>U Sarajevu, 31.07.2026. godine</v>
      </c>
      <c r="F189" s="360"/>
      <c r="G189" s="159"/>
      <c r="J189" s="275" t="str">
        <f>OP!AJ45</f>
        <v>dr. sci. Sanel Buljubašić</v>
      </c>
    </row>
    <row r="190" spans="1:10" s="146" customFormat="1" ht="9.75" customHeight="1">
      <c r="E190" s="147"/>
      <c r="I190" s="155"/>
      <c r="J190" s="148" t="s">
        <v>2329</v>
      </c>
    </row>
  </sheetData>
  <sheetProtection algorithmName="SHA-512" hashValue="jkB+cFt/2Bwv+5moPzBUz/UAjRgCOSUhPN/JQ/IBj+zuOWlG3tMYfyN/oSyhVg+UMozVX+vJj39F/Lkk8YB1PQ==" saltValue="gow13/NG9qlTnmP6ylymxg==" spinCount="100000" sheet="1" objects="1" scenarios="1"/>
  <protectedRanges>
    <protectedRange sqref="I16:J16" name="Range2"/>
    <protectedRange sqref="E14:J14" name="Range1"/>
  </protectedRanges>
  <mergeCells count="10">
    <mergeCell ref="E189:F189"/>
    <mergeCell ref="E1:F1"/>
    <mergeCell ref="E12:J12"/>
    <mergeCell ref="E13:J13"/>
    <mergeCell ref="E14:J14"/>
    <mergeCell ref="E5:F5"/>
    <mergeCell ref="E3:F3"/>
    <mergeCell ref="E7:F7"/>
    <mergeCell ref="E9:F9"/>
    <mergeCell ref="E11:F11"/>
  </mergeCells>
  <conditionalFormatting sqref="E41">
    <cfRule type="containsText" dxfId="58" priority="24" operator="containsText" text="Obrazac prazan">
      <formula>NOT(ISERROR(SEARCH("Obrazac prazan",E41)))</formula>
    </cfRule>
  </conditionalFormatting>
  <conditionalFormatting sqref="E71:E72 E74">
    <cfRule type="containsText" dxfId="57" priority="23" operator="containsText" text="Obrazac prazan">
      <formula>NOT(ISERROR(SEARCH("Obrazac prazan",E71)))</formula>
    </cfRule>
  </conditionalFormatting>
  <conditionalFormatting sqref="E110:E111 E113:E114">
    <cfRule type="containsText" dxfId="56" priority="20" operator="containsText" text="Obrazac prazan">
      <formula>NOT(ISERROR(SEARCH("Obrazac prazan",E110)))</formula>
    </cfRule>
  </conditionalFormatting>
  <conditionalFormatting sqref="E111">
    <cfRule type="containsText" dxfId="55" priority="9" operator="containsText" text="Obrazac prazan">
      <formula>NOT(ISERROR(SEARCH("Obrazac prazan",E111)))</formula>
    </cfRule>
  </conditionalFormatting>
  <conditionalFormatting sqref="E149:E150 E152:E154">
    <cfRule type="containsText" dxfId="54" priority="17" operator="containsText" text="Obrazac prazan">
      <formula>NOT(ISERROR(SEARCH("Obrazac prazan",E149)))</formula>
    </cfRule>
  </conditionalFormatting>
  <conditionalFormatting sqref="E150">
    <cfRule type="containsText" dxfId="53" priority="4" operator="containsText" text="Obrazac prazan">
      <formula>NOT(ISERROR(SEARCH("Obrazac prazan",E150)))</formula>
    </cfRule>
  </conditionalFormatting>
  <conditionalFormatting sqref="E190 E38:E39">
    <cfRule type="containsText" dxfId="52" priority="25" operator="containsText" text="Obrazac prazan">
      <formula>NOT(ISERROR(SEARCH("Obrazac prazan",E38)))</formula>
    </cfRule>
  </conditionalFormatting>
  <conditionalFormatting sqref="E12:J14 E16:J35 H36:J36 G189 E190:F190 H190:J190">
    <cfRule type="expression" dxfId="51" priority="15">
      <formula>OR(LEFT(#REF!,5)="Reviz",LEFT(#REF!,6)="Izjava")</formula>
    </cfRule>
  </conditionalFormatting>
  <conditionalFormatting sqref="E12:J14 J15">
    <cfRule type="expression" dxfId="50" priority="2">
      <formula>OR(LEFT(#REF!,5)="Reviz",LEFT(#REF!,6)="Izjava")</formula>
    </cfRule>
  </conditionalFormatting>
  <conditionalFormatting sqref="E38:J188">
    <cfRule type="expression" dxfId="49" priority="14">
      <formula>OR(LEFT(#REF!,5)="Reviz",LEFT(#REF!,6)="Izjava")</formula>
    </cfRule>
  </conditionalFormatting>
  <conditionalFormatting sqref="I72:J72">
    <cfRule type="containsText" dxfId="48" priority="11" operator="containsText" text="_____">
      <formula>NOT(ISERROR(SEARCH("_____",I72)))</formula>
    </cfRule>
  </conditionalFormatting>
  <conditionalFormatting sqref="I111:J111">
    <cfRule type="containsText" dxfId="47" priority="8" operator="containsText" text="_____">
      <formula>NOT(ISERROR(SEARCH("_____",I111)))</formula>
    </cfRule>
  </conditionalFormatting>
  <conditionalFormatting sqref="I150:J150">
    <cfRule type="containsText" dxfId="46" priority="3" operator="containsText" text="_____">
      <formula>NOT(ISERROR(SEARCH("_____",I150)))</formula>
    </cfRule>
  </conditionalFormatting>
  <conditionalFormatting sqref="J16">
    <cfRule type="containsText" dxfId="45" priority="16" operator="containsText" text="_____">
      <formula>NOT(ISERROR(SEARCH("_____",J16)))</formula>
    </cfRule>
  </conditionalFormatting>
  <conditionalFormatting sqref="J39">
    <cfRule type="containsText" dxfId="44" priority="12" operator="containsText" text="_____">
      <formula>NOT(ISERROR(SEARCH("_____",J39)))</formula>
    </cfRule>
  </conditionalFormatting>
  <dataValidations count="1">
    <dataValidation type="whole" allowBlank="1" showInputMessage="1" showErrorMessage="1" sqref="I18:J34 I41:J69 I74:J108 I113:J147 I152:J154 I157:J157 I160:J185">
      <formula1>-9.99999E+307</formula1>
      <formula2>9.99999E+307</formula2>
    </dataValidation>
  </dataValidations>
  <pageMargins left="0.27559055118110198" right="0.27559055118110198" top="0.24740157500000001" bottom="0.205590551181102" header="0" footer="0"/>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F932E"/>
  </sheetPr>
  <dimension ref="A1:AIJ102"/>
  <sheetViews>
    <sheetView showGridLines="0" view="pageLayout" topLeftCell="E1" zoomScaleNormal="100" workbookViewId="0">
      <selection activeCell="E12" sqref="E12:K12"/>
    </sheetView>
  </sheetViews>
  <sheetFormatPr defaultColWidth="7.5703125" defaultRowHeight="14.25"/>
  <cols>
    <col min="1" max="2" width="7.5703125" style="45" hidden="1" customWidth="1"/>
    <col min="3" max="4" width="10.42578125" style="45" hidden="1" customWidth="1"/>
    <col min="5" max="5" width="7.7109375" style="53" customWidth="1"/>
    <col min="6" max="6" width="70.28515625" style="52" customWidth="1"/>
    <col min="7" max="7" width="7.85546875" style="52" customWidth="1"/>
    <col min="8" max="9" width="8.5703125" style="52" customWidth="1"/>
    <col min="10" max="10" width="18.42578125" style="38" customWidth="1"/>
    <col min="11" max="11" width="18.42578125" style="37" customWidth="1"/>
    <col min="12" max="920" width="7.5703125" style="37" customWidth="1"/>
    <col min="921" max="921" width="7.5703125" style="46" customWidth="1"/>
    <col min="922" max="16384" width="7.5703125" style="46"/>
  </cols>
  <sheetData>
    <row r="1" spans="1:920" s="108" customFormat="1" ht="12.95" customHeight="1">
      <c r="A1" s="116"/>
      <c r="B1" s="116"/>
      <c r="C1" s="116"/>
      <c r="D1" s="116"/>
      <c r="E1" s="361" t="str">
        <f>BS!E1</f>
        <v>JP Elektroprivreda BiH d.d. Sarajevo</v>
      </c>
      <c r="F1" s="361"/>
      <c r="G1" s="361"/>
      <c r="H1" s="361"/>
      <c r="I1" s="104"/>
      <c r="K1" s="252" t="s">
        <v>2541</v>
      </c>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c r="KA1" s="117"/>
      <c r="KB1" s="117"/>
      <c r="KC1" s="117"/>
      <c r="KD1" s="117"/>
      <c r="KE1" s="117"/>
      <c r="KF1" s="117"/>
      <c r="KG1" s="117"/>
      <c r="KH1" s="117"/>
      <c r="KI1" s="117"/>
      <c r="KJ1" s="117"/>
      <c r="KK1" s="117"/>
      <c r="KL1" s="117"/>
      <c r="KM1" s="117"/>
      <c r="KN1" s="117"/>
      <c r="KO1" s="117"/>
      <c r="KP1" s="117"/>
      <c r="KQ1" s="117"/>
      <c r="KR1" s="117"/>
      <c r="KS1" s="117"/>
      <c r="KT1" s="117"/>
      <c r="KU1" s="117"/>
      <c r="KV1" s="117"/>
      <c r="KW1" s="117"/>
      <c r="KX1" s="117"/>
      <c r="KY1" s="117"/>
      <c r="KZ1" s="117"/>
      <c r="LA1" s="117"/>
      <c r="LB1" s="117"/>
      <c r="LC1" s="117"/>
      <c r="LD1" s="117"/>
      <c r="LE1" s="117"/>
      <c r="LF1" s="117"/>
      <c r="LG1" s="117"/>
      <c r="LH1" s="117"/>
      <c r="LI1" s="117"/>
      <c r="LJ1" s="117"/>
      <c r="LK1" s="117"/>
      <c r="LL1" s="117"/>
      <c r="LM1" s="117"/>
      <c r="LN1" s="117"/>
      <c r="LO1" s="117"/>
      <c r="LP1" s="117"/>
      <c r="LQ1" s="117"/>
      <c r="LR1" s="117"/>
      <c r="LS1" s="117"/>
      <c r="LT1" s="117"/>
      <c r="LU1" s="117"/>
      <c r="LV1" s="117"/>
      <c r="LW1" s="117"/>
      <c r="LX1" s="117"/>
      <c r="LY1" s="117"/>
      <c r="LZ1" s="117"/>
      <c r="MA1" s="117"/>
      <c r="MB1" s="117"/>
      <c r="MC1" s="117"/>
      <c r="MD1" s="117"/>
      <c r="ME1" s="117"/>
      <c r="MF1" s="117"/>
      <c r="MG1" s="117"/>
      <c r="MH1" s="117"/>
      <c r="MI1" s="117"/>
      <c r="MJ1" s="117"/>
      <c r="MK1" s="117"/>
      <c r="ML1" s="117"/>
      <c r="MM1" s="117"/>
      <c r="MN1" s="117"/>
      <c r="MO1" s="117"/>
      <c r="MP1" s="117"/>
      <c r="MQ1" s="117"/>
      <c r="MR1" s="117"/>
      <c r="MS1" s="117"/>
      <c r="MT1" s="117"/>
      <c r="MU1" s="117"/>
      <c r="MV1" s="117"/>
      <c r="MW1" s="117"/>
      <c r="MX1" s="117"/>
      <c r="MY1" s="117"/>
      <c r="MZ1" s="117"/>
      <c r="NA1" s="117"/>
      <c r="NB1" s="117"/>
      <c r="NC1" s="117"/>
      <c r="ND1" s="117"/>
      <c r="NE1" s="117"/>
      <c r="NF1" s="117"/>
      <c r="NG1" s="117"/>
      <c r="NH1" s="117"/>
      <c r="NI1" s="117"/>
      <c r="NJ1" s="117"/>
      <c r="NK1" s="117"/>
      <c r="NL1" s="117"/>
      <c r="NM1" s="117"/>
      <c r="NN1" s="117"/>
      <c r="NO1" s="117"/>
      <c r="NP1" s="117"/>
      <c r="NQ1" s="117"/>
      <c r="NR1" s="117"/>
      <c r="NS1" s="117"/>
      <c r="NT1" s="117"/>
      <c r="NU1" s="117"/>
      <c r="NV1" s="117"/>
      <c r="NW1" s="117"/>
      <c r="NX1" s="117"/>
      <c r="NY1" s="117"/>
      <c r="NZ1" s="117"/>
      <c r="OA1" s="117"/>
      <c r="OB1" s="117"/>
      <c r="OC1" s="117"/>
      <c r="OD1" s="117"/>
      <c r="OE1" s="117"/>
      <c r="OF1" s="117"/>
      <c r="OG1" s="117"/>
      <c r="OH1" s="117"/>
      <c r="OI1" s="117"/>
      <c r="OJ1" s="117"/>
      <c r="OK1" s="117"/>
      <c r="OL1" s="117"/>
      <c r="OM1" s="117"/>
      <c r="ON1" s="117"/>
      <c r="OO1" s="117"/>
      <c r="OP1" s="117"/>
      <c r="OQ1" s="117"/>
      <c r="OR1" s="117"/>
      <c r="OS1" s="117"/>
      <c r="OT1" s="117"/>
      <c r="OU1" s="117"/>
      <c r="OV1" s="117"/>
      <c r="OW1" s="117"/>
      <c r="OX1" s="117"/>
      <c r="OY1" s="117"/>
      <c r="OZ1" s="117"/>
      <c r="PA1" s="117"/>
      <c r="PB1" s="117"/>
      <c r="PC1" s="117"/>
      <c r="PD1" s="117"/>
      <c r="PE1" s="117"/>
      <c r="PF1" s="117"/>
      <c r="PG1" s="117"/>
      <c r="PH1" s="117"/>
      <c r="PI1" s="117"/>
      <c r="PJ1" s="117"/>
      <c r="PK1" s="117"/>
      <c r="PL1" s="117"/>
      <c r="PM1" s="117"/>
      <c r="PN1" s="117"/>
      <c r="PO1" s="117"/>
      <c r="PP1" s="117"/>
      <c r="PQ1" s="117"/>
      <c r="PR1" s="117"/>
      <c r="PS1" s="117"/>
      <c r="PT1" s="117"/>
      <c r="PU1" s="117"/>
      <c r="PV1" s="117"/>
      <c r="PW1" s="117"/>
      <c r="PX1" s="117"/>
      <c r="PY1" s="117"/>
      <c r="PZ1" s="117"/>
      <c r="QA1" s="117"/>
      <c r="QB1" s="117"/>
      <c r="QC1" s="117"/>
      <c r="QD1" s="117"/>
      <c r="QE1" s="117"/>
      <c r="QF1" s="117"/>
      <c r="QG1" s="117"/>
      <c r="QH1" s="117"/>
      <c r="QI1" s="117"/>
      <c r="QJ1" s="117"/>
      <c r="QK1" s="117"/>
      <c r="QL1" s="117"/>
      <c r="QM1" s="117"/>
      <c r="QN1" s="117"/>
      <c r="QO1" s="117"/>
      <c r="QP1" s="117"/>
      <c r="QQ1" s="117"/>
      <c r="QR1" s="117"/>
      <c r="QS1" s="117"/>
      <c r="QT1" s="117"/>
      <c r="QU1" s="117"/>
      <c r="QV1" s="117"/>
      <c r="QW1" s="117"/>
      <c r="QX1" s="117"/>
      <c r="QY1" s="117"/>
      <c r="QZ1" s="117"/>
      <c r="RA1" s="117"/>
      <c r="RB1" s="117"/>
      <c r="RC1" s="117"/>
      <c r="RD1" s="117"/>
      <c r="RE1" s="117"/>
      <c r="RF1" s="117"/>
      <c r="RG1" s="117"/>
      <c r="RH1" s="117"/>
      <c r="RI1" s="117"/>
      <c r="RJ1" s="117"/>
      <c r="RK1" s="117"/>
      <c r="RL1" s="117"/>
      <c r="RM1" s="117"/>
      <c r="RN1" s="117"/>
      <c r="RO1" s="117"/>
      <c r="RP1" s="117"/>
      <c r="RQ1" s="117"/>
      <c r="RR1" s="117"/>
      <c r="RS1" s="117"/>
      <c r="RT1" s="117"/>
      <c r="RU1" s="117"/>
      <c r="RV1" s="117"/>
      <c r="RW1" s="117"/>
      <c r="RX1" s="117"/>
      <c r="RY1" s="117"/>
      <c r="RZ1" s="117"/>
      <c r="SA1" s="117"/>
      <c r="SB1" s="117"/>
      <c r="SC1" s="117"/>
      <c r="SD1" s="117"/>
      <c r="SE1" s="117"/>
      <c r="SF1" s="117"/>
      <c r="SG1" s="117"/>
      <c r="SH1" s="117"/>
      <c r="SI1" s="117"/>
      <c r="SJ1" s="117"/>
      <c r="SK1" s="117"/>
      <c r="SL1" s="117"/>
      <c r="SM1" s="117"/>
      <c r="SN1" s="117"/>
      <c r="SO1" s="117"/>
      <c r="SP1" s="117"/>
      <c r="SQ1" s="117"/>
      <c r="SR1" s="117"/>
      <c r="SS1" s="117"/>
      <c r="ST1" s="117"/>
      <c r="SU1" s="117"/>
      <c r="SV1" s="117"/>
      <c r="SW1" s="117"/>
      <c r="SX1" s="117"/>
      <c r="SY1" s="117"/>
      <c r="SZ1" s="117"/>
      <c r="TA1" s="117"/>
      <c r="TB1" s="117"/>
      <c r="TC1" s="117"/>
      <c r="TD1" s="117"/>
      <c r="TE1" s="117"/>
      <c r="TF1" s="117"/>
      <c r="TG1" s="117"/>
      <c r="TH1" s="117"/>
      <c r="TI1" s="117"/>
      <c r="TJ1" s="117"/>
      <c r="TK1" s="117"/>
      <c r="TL1" s="117"/>
      <c r="TM1" s="117"/>
      <c r="TN1" s="117"/>
      <c r="TO1" s="117"/>
      <c r="TP1" s="117"/>
      <c r="TQ1" s="117"/>
      <c r="TR1" s="117"/>
      <c r="TS1" s="117"/>
      <c r="TT1" s="117"/>
      <c r="TU1" s="117"/>
      <c r="TV1" s="117"/>
      <c r="TW1" s="117"/>
      <c r="TX1" s="117"/>
      <c r="TY1" s="117"/>
      <c r="TZ1" s="117"/>
      <c r="UA1" s="117"/>
      <c r="UB1" s="117"/>
      <c r="UC1" s="117"/>
      <c r="UD1" s="117"/>
      <c r="UE1" s="117"/>
      <c r="UF1" s="117"/>
      <c r="UG1" s="117"/>
      <c r="UH1" s="117"/>
      <c r="UI1" s="117"/>
      <c r="UJ1" s="117"/>
      <c r="UK1" s="117"/>
      <c r="UL1" s="117"/>
      <c r="UM1" s="117"/>
      <c r="UN1" s="117"/>
      <c r="UO1" s="117"/>
      <c r="UP1" s="117"/>
      <c r="UQ1" s="117"/>
      <c r="UR1" s="117"/>
      <c r="US1" s="117"/>
      <c r="UT1" s="117"/>
      <c r="UU1" s="117"/>
      <c r="UV1" s="117"/>
      <c r="UW1" s="117"/>
      <c r="UX1" s="117"/>
      <c r="UY1" s="117"/>
      <c r="UZ1" s="117"/>
      <c r="VA1" s="117"/>
      <c r="VB1" s="117"/>
      <c r="VC1" s="117"/>
      <c r="VD1" s="117"/>
      <c r="VE1" s="117"/>
      <c r="VF1" s="117"/>
      <c r="VG1" s="117"/>
      <c r="VH1" s="117"/>
      <c r="VI1" s="117"/>
      <c r="VJ1" s="117"/>
      <c r="VK1" s="117"/>
      <c r="VL1" s="117"/>
      <c r="VM1" s="117"/>
      <c r="VN1" s="117"/>
      <c r="VO1" s="117"/>
      <c r="VP1" s="117"/>
      <c r="VQ1" s="117"/>
      <c r="VR1" s="117"/>
      <c r="VS1" s="117"/>
      <c r="VT1" s="117"/>
      <c r="VU1" s="117"/>
      <c r="VV1" s="117"/>
      <c r="VW1" s="117"/>
      <c r="VX1" s="117"/>
      <c r="VY1" s="117"/>
      <c r="VZ1" s="117"/>
      <c r="WA1" s="117"/>
      <c r="WB1" s="117"/>
      <c r="WC1" s="117"/>
      <c r="WD1" s="117"/>
      <c r="WE1" s="117"/>
      <c r="WF1" s="117"/>
      <c r="WG1" s="117"/>
      <c r="WH1" s="117"/>
      <c r="WI1" s="117"/>
      <c r="WJ1" s="117"/>
      <c r="WK1" s="117"/>
      <c r="WL1" s="117"/>
      <c r="WM1" s="117"/>
      <c r="WN1" s="117"/>
      <c r="WO1" s="117"/>
      <c r="WP1" s="117"/>
      <c r="WQ1" s="117"/>
      <c r="WR1" s="117"/>
      <c r="WS1" s="117"/>
      <c r="WT1" s="117"/>
      <c r="WU1" s="117"/>
      <c r="WV1" s="117"/>
      <c r="WW1" s="117"/>
      <c r="WX1" s="117"/>
      <c r="WY1" s="117"/>
      <c r="WZ1" s="117"/>
      <c r="XA1" s="117"/>
      <c r="XB1" s="117"/>
      <c r="XC1" s="117"/>
      <c r="XD1" s="117"/>
      <c r="XE1" s="117"/>
      <c r="XF1" s="117"/>
      <c r="XG1" s="117"/>
      <c r="XH1" s="117"/>
      <c r="XI1" s="117"/>
      <c r="XJ1" s="117"/>
      <c r="XK1" s="117"/>
      <c r="XL1" s="117"/>
      <c r="XM1" s="117"/>
      <c r="XN1" s="117"/>
      <c r="XO1" s="117"/>
      <c r="XP1" s="117"/>
      <c r="XQ1" s="117"/>
      <c r="XR1" s="117"/>
      <c r="XS1" s="117"/>
      <c r="XT1" s="117"/>
      <c r="XU1" s="117"/>
      <c r="XV1" s="117"/>
      <c r="XW1" s="117"/>
      <c r="XX1" s="117"/>
      <c r="XY1" s="117"/>
      <c r="XZ1" s="117"/>
      <c r="YA1" s="117"/>
      <c r="YB1" s="117"/>
      <c r="YC1" s="117"/>
      <c r="YD1" s="117"/>
      <c r="YE1" s="117"/>
      <c r="YF1" s="117"/>
      <c r="YG1" s="117"/>
      <c r="YH1" s="117"/>
      <c r="YI1" s="117"/>
      <c r="YJ1" s="117"/>
      <c r="YK1" s="117"/>
      <c r="YL1" s="117"/>
      <c r="YM1" s="117"/>
      <c r="YN1" s="117"/>
      <c r="YO1" s="117"/>
      <c r="YP1" s="117"/>
      <c r="YQ1" s="117"/>
      <c r="YR1" s="117"/>
      <c r="YS1" s="117"/>
      <c r="YT1" s="117"/>
      <c r="YU1" s="117"/>
      <c r="YV1" s="117"/>
      <c r="YW1" s="117"/>
      <c r="YX1" s="117"/>
      <c r="YY1" s="117"/>
      <c r="YZ1" s="117"/>
      <c r="ZA1" s="117"/>
      <c r="ZB1" s="117"/>
      <c r="ZC1" s="117"/>
      <c r="ZD1" s="117"/>
      <c r="ZE1" s="117"/>
      <c r="ZF1" s="117"/>
      <c r="ZG1" s="117"/>
      <c r="ZH1" s="117"/>
      <c r="ZI1" s="117"/>
      <c r="ZJ1" s="117"/>
      <c r="ZK1" s="117"/>
      <c r="ZL1" s="117"/>
      <c r="ZM1" s="117"/>
      <c r="ZN1" s="117"/>
      <c r="ZO1" s="117"/>
      <c r="ZP1" s="117"/>
      <c r="ZQ1" s="117"/>
      <c r="ZR1" s="117"/>
      <c r="ZS1" s="117"/>
      <c r="ZT1" s="117"/>
      <c r="ZU1" s="117"/>
      <c r="ZV1" s="117"/>
      <c r="ZW1" s="117"/>
      <c r="ZX1" s="117"/>
      <c r="ZY1" s="117"/>
      <c r="ZZ1" s="117"/>
      <c r="AAA1" s="117"/>
      <c r="AAB1" s="117"/>
      <c r="AAC1" s="117"/>
      <c r="AAD1" s="117"/>
      <c r="AAE1" s="117"/>
      <c r="AAF1" s="117"/>
      <c r="AAG1" s="117"/>
      <c r="AAH1" s="117"/>
      <c r="AAI1" s="117"/>
      <c r="AAJ1" s="117"/>
      <c r="AAK1" s="117"/>
      <c r="AAL1" s="117"/>
      <c r="AAM1" s="117"/>
      <c r="AAN1" s="117"/>
      <c r="AAO1" s="117"/>
      <c r="AAP1" s="117"/>
      <c r="AAQ1" s="117"/>
      <c r="AAR1" s="117"/>
      <c r="AAS1" s="117"/>
      <c r="AAT1" s="117"/>
      <c r="AAU1" s="117"/>
      <c r="AAV1" s="117"/>
      <c r="AAW1" s="117"/>
      <c r="AAX1" s="117"/>
      <c r="AAY1" s="117"/>
      <c r="AAZ1" s="117"/>
      <c r="ABA1" s="117"/>
      <c r="ABB1" s="117"/>
      <c r="ABC1" s="117"/>
      <c r="ABD1" s="117"/>
      <c r="ABE1" s="117"/>
      <c r="ABF1" s="117"/>
      <c r="ABG1" s="117"/>
      <c r="ABH1" s="117"/>
      <c r="ABI1" s="117"/>
      <c r="ABJ1" s="117"/>
      <c r="ABK1" s="117"/>
      <c r="ABL1" s="117"/>
      <c r="ABM1" s="117"/>
      <c r="ABN1" s="117"/>
      <c r="ABO1" s="117"/>
      <c r="ABP1" s="117"/>
      <c r="ABQ1" s="117"/>
      <c r="ABR1" s="117"/>
      <c r="ABS1" s="117"/>
      <c r="ABT1" s="117"/>
      <c r="ABU1" s="117"/>
      <c r="ABV1" s="117"/>
      <c r="ABW1" s="117"/>
      <c r="ABX1" s="117"/>
      <c r="ABY1" s="117"/>
      <c r="ABZ1" s="117"/>
      <c r="ACA1" s="117"/>
      <c r="ACB1" s="117"/>
      <c r="ACC1" s="117"/>
      <c r="ACD1" s="117"/>
      <c r="ACE1" s="117"/>
      <c r="ACF1" s="117"/>
      <c r="ACG1" s="117"/>
      <c r="ACH1" s="117"/>
      <c r="ACI1" s="117"/>
      <c r="ACJ1" s="117"/>
      <c r="ACK1" s="117"/>
      <c r="ACL1" s="117"/>
      <c r="ACM1" s="117"/>
      <c r="ACN1" s="117"/>
      <c r="ACO1" s="117"/>
      <c r="ACP1" s="117"/>
      <c r="ACQ1" s="117"/>
      <c r="ACR1" s="117"/>
      <c r="ACS1" s="117"/>
      <c r="ACT1" s="117"/>
      <c r="ACU1" s="117"/>
      <c r="ACV1" s="117"/>
      <c r="ACW1" s="117"/>
      <c r="ACX1" s="117"/>
      <c r="ACY1" s="117"/>
      <c r="ACZ1" s="117"/>
      <c r="ADA1" s="117"/>
      <c r="ADB1" s="117"/>
      <c r="ADC1" s="117"/>
      <c r="ADD1" s="117"/>
      <c r="ADE1" s="117"/>
      <c r="ADF1" s="117"/>
      <c r="ADG1" s="117"/>
      <c r="ADH1" s="117"/>
      <c r="ADI1" s="117"/>
      <c r="ADJ1" s="117"/>
      <c r="ADK1" s="117"/>
      <c r="ADL1" s="117"/>
      <c r="ADM1" s="117"/>
      <c r="ADN1" s="117"/>
      <c r="ADO1" s="117"/>
      <c r="ADP1" s="117"/>
      <c r="ADQ1" s="117"/>
      <c r="ADR1" s="117"/>
      <c r="ADS1" s="117"/>
      <c r="ADT1" s="117"/>
      <c r="ADU1" s="117"/>
      <c r="ADV1" s="117"/>
      <c r="ADW1" s="117"/>
      <c r="ADX1" s="117"/>
      <c r="ADY1" s="117"/>
      <c r="ADZ1" s="117"/>
      <c r="AEA1" s="117"/>
      <c r="AEB1" s="117"/>
      <c r="AEC1" s="117"/>
      <c r="AED1" s="117"/>
      <c r="AEE1" s="117"/>
      <c r="AEF1" s="117"/>
      <c r="AEG1" s="117"/>
      <c r="AEH1" s="117"/>
      <c r="AEI1" s="117"/>
      <c r="AEJ1" s="117"/>
      <c r="AEK1" s="117"/>
      <c r="AEL1" s="117"/>
      <c r="AEM1" s="117"/>
      <c r="AEN1" s="117"/>
      <c r="AEO1" s="117"/>
      <c r="AEP1" s="117"/>
      <c r="AEQ1" s="117"/>
      <c r="AER1" s="117"/>
      <c r="AES1" s="117"/>
      <c r="AET1" s="117"/>
      <c r="AEU1" s="117"/>
      <c r="AEV1" s="117"/>
      <c r="AEW1" s="117"/>
      <c r="AEX1" s="117"/>
      <c r="AEY1" s="117"/>
      <c r="AEZ1" s="117"/>
      <c r="AFA1" s="117"/>
      <c r="AFB1" s="117"/>
      <c r="AFC1" s="117"/>
      <c r="AFD1" s="117"/>
      <c r="AFE1" s="117"/>
      <c r="AFF1" s="117"/>
      <c r="AFG1" s="117"/>
      <c r="AFH1" s="117"/>
      <c r="AFI1" s="117"/>
      <c r="AFJ1" s="117"/>
      <c r="AFK1" s="117"/>
      <c r="AFL1" s="117"/>
      <c r="AFM1" s="117"/>
      <c r="AFN1" s="117"/>
      <c r="AFO1" s="117"/>
      <c r="AFP1" s="117"/>
      <c r="AFQ1" s="117"/>
      <c r="AFR1" s="117"/>
      <c r="AFS1" s="117"/>
      <c r="AFT1" s="117"/>
      <c r="AFU1" s="117"/>
      <c r="AFV1" s="117"/>
      <c r="AFW1" s="117"/>
      <c r="AFX1" s="117"/>
      <c r="AFY1" s="117"/>
      <c r="AFZ1" s="117"/>
      <c r="AGA1" s="117"/>
      <c r="AGB1" s="117"/>
      <c r="AGC1" s="117"/>
      <c r="AGD1" s="117"/>
      <c r="AGE1" s="117"/>
      <c r="AGF1" s="117"/>
      <c r="AGG1" s="117"/>
      <c r="AGH1" s="117"/>
      <c r="AGI1" s="117"/>
      <c r="AGJ1" s="117"/>
      <c r="AGK1" s="117"/>
      <c r="AGL1" s="117"/>
      <c r="AGM1" s="117"/>
      <c r="AGN1" s="117"/>
      <c r="AGO1" s="117"/>
      <c r="AGP1" s="117"/>
      <c r="AGQ1" s="117"/>
      <c r="AGR1" s="117"/>
      <c r="AGS1" s="117"/>
      <c r="AGT1" s="117"/>
      <c r="AGU1" s="117"/>
      <c r="AGV1" s="117"/>
      <c r="AGW1" s="117"/>
      <c r="AGX1" s="117"/>
      <c r="AGY1" s="117"/>
      <c r="AGZ1" s="117"/>
      <c r="AHA1" s="117"/>
      <c r="AHB1" s="117"/>
      <c r="AHC1" s="117"/>
      <c r="AHD1" s="117"/>
      <c r="AHE1" s="117"/>
      <c r="AHF1" s="117"/>
      <c r="AHG1" s="117"/>
      <c r="AHH1" s="117"/>
      <c r="AHI1" s="117"/>
      <c r="AHJ1" s="117"/>
      <c r="AHK1" s="117"/>
      <c r="AHL1" s="117"/>
      <c r="AHM1" s="117"/>
      <c r="AHN1" s="117"/>
      <c r="AHO1" s="117"/>
      <c r="AHP1" s="117"/>
      <c r="AHQ1" s="117"/>
      <c r="AHR1" s="117"/>
      <c r="AHS1" s="117"/>
      <c r="AHT1" s="117"/>
      <c r="AHU1" s="117"/>
      <c r="AHV1" s="117"/>
      <c r="AHW1" s="117"/>
      <c r="AHX1" s="117"/>
      <c r="AHY1" s="117"/>
      <c r="AHZ1" s="117"/>
      <c r="AIA1" s="117"/>
      <c r="AIB1" s="117"/>
      <c r="AIC1" s="117"/>
      <c r="AID1" s="117"/>
      <c r="AIE1" s="117"/>
      <c r="AIF1" s="117"/>
      <c r="AIG1" s="117"/>
      <c r="AIH1" s="117"/>
      <c r="AII1" s="117"/>
      <c r="AIJ1" s="117"/>
    </row>
    <row r="2" spans="1:920" s="109" customFormat="1" ht="12.95" customHeight="1">
      <c r="A2" s="118"/>
      <c r="B2" s="118"/>
      <c r="C2" s="118"/>
      <c r="D2" s="118"/>
      <c r="E2" s="241" t="s">
        <v>2539</v>
      </c>
      <c r="F2" s="102"/>
      <c r="G2" s="102"/>
      <c r="H2" s="104"/>
      <c r="I2" s="106"/>
      <c r="K2" s="242" t="s">
        <v>2547</v>
      </c>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c r="IO2" s="102"/>
      <c r="IP2" s="102"/>
      <c r="IQ2" s="102"/>
      <c r="IR2" s="102"/>
      <c r="IS2" s="102"/>
      <c r="IT2" s="102"/>
      <c r="IU2" s="102"/>
      <c r="IV2" s="102"/>
      <c r="IW2" s="102"/>
      <c r="IX2" s="102"/>
      <c r="IY2" s="102"/>
      <c r="IZ2" s="102"/>
      <c r="JA2" s="102"/>
      <c r="JB2" s="102"/>
      <c r="JC2" s="102"/>
      <c r="JD2" s="102"/>
      <c r="JE2" s="102"/>
      <c r="JF2" s="102"/>
      <c r="JG2" s="102"/>
      <c r="JH2" s="102"/>
      <c r="JI2" s="102"/>
      <c r="JJ2" s="102"/>
      <c r="JK2" s="102"/>
      <c r="JL2" s="102"/>
      <c r="JM2" s="102"/>
      <c r="JN2" s="102"/>
      <c r="JO2" s="102"/>
      <c r="JP2" s="102"/>
      <c r="JQ2" s="102"/>
      <c r="JR2" s="102"/>
      <c r="JS2" s="102"/>
      <c r="JT2" s="102"/>
      <c r="JU2" s="102"/>
      <c r="JV2" s="102"/>
      <c r="JW2" s="102"/>
      <c r="JX2" s="102"/>
      <c r="JY2" s="102"/>
      <c r="JZ2" s="102"/>
      <c r="KA2" s="102"/>
      <c r="KB2" s="102"/>
      <c r="KC2" s="102"/>
      <c r="KD2" s="102"/>
      <c r="KE2" s="102"/>
      <c r="KF2" s="102"/>
      <c r="KG2" s="102"/>
      <c r="KH2" s="102"/>
      <c r="KI2" s="102"/>
      <c r="KJ2" s="102"/>
      <c r="KK2" s="102"/>
      <c r="KL2" s="102"/>
      <c r="KM2" s="102"/>
      <c r="KN2" s="102"/>
      <c r="KO2" s="102"/>
      <c r="KP2" s="102"/>
      <c r="KQ2" s="102"/>
      <c r="KR2" s="102"/>
      <c r="KS2" s="102"/>
      <c r="KT2" s="102"/>
      <c r="KU2" s="102"/>
      <c r="KV2" s="102"/>
      <c r="KW2" s="102"/>
      <c r="KX2" s="102"/>
      <c r="KY2" s="102"/>
      <c r="KZ2" s="102"/>
      <c r="LA2" s="102"/>
      <c r="LB2" s="102"/>
      <c r="LC2" s="102"/>
      <c r="LD2" s="102"/>
      <c r="LE2" s="102"/>
      <c r="LF2" s="102"/>
      <c r="LG2" s="102"/>
      <c r="LH2" s="102"/>
      <c r="LI2" s="102"/>
      <c r="LJ2" s="102"/>
      <c r="LK2" s="102"/>
      <c r="LL2" s="102"/>
      <c r="LM2" s="102"/>
      <c r="LN2" s="102"/>
      <c r="LO2" s="102"/>
      <c r="LP2" s="102"/>
      <c r="LQ2" s="102"/>
      <c r="LR2" s="102"/>
      <c r="LS2" s="102"/>
      <c r="LT2" s="102"/>
      <c r="LU2" s="102"/>
      <c r="LV2" s="102"/>
      <c r="LW2" s="102"/>
      <c r="LX2" s="102"/>
      <c r="LY2" s="102"/>
      <c r="LZ2" s="102"/>
      <c r="MA2" s="102"/>
      <c r="MB2" s="102"/>
      <c r="MC2" s="102"/>
      <c r="MD2" s="102"/>
      <c r="ME2" s="102"/>
      <c r="MF2" s="102"/>
      <c r="MG2" s="102"/>
      <c r="MH2" s="102"/>
      <c r="MI2" s="102"/>
      <c r="MJ2" s="102"/>
      <c r="MK2" s="102"/>
      <c r="ML2" s="102"/>
      <c r="MM2" s="102"/>
      <c r="MN2" s="102"/>
      <c r="MO2" s="102"/>
      <c r="MP2" s="102"/>
      <c r="MQ2" s="102"/>
      <c r="MR2" s="102"/>
      <c r="MS2" s="102"/>
      <c r="MT2" s="102"/>
      <c r="MU2" s="102"/>
      <c r="MV2" s="102"/>
      <c r="MW2" s="102"/>
      <c r="MX2" s="102"/>
      <c r="MY2" s="102"/>
      <c r="MZ2" s="102"/>
      <c r="NA2" s="102"/>
      <c r="NB2" s="102"/>
      <c r="NC2" s="102"/>
      <c r="ND2" s="102"/>
      <c r="NE2" s="102"/>
      <c r="NF2" s="102"/>
      <c r="NG2" s="102"/>
      <c r="NH2" s="102"/>
      <c r="NI2" s="102"/>
      <c r="NJ2" s="102"/>
      <c r="NK2" s="102"/>
      <c r="NL2" s="102"/>
      <c r="NM2" s="102"/>
      <c r="NN2" s="102"/>
      <c r="NO2" s="102"/>
      <c r="NP2" s="102"/>
      <c r="NQ2" s="102"/>
      <c r="NR2" s="102"/>
      <c r="NS2" s="102"/>
      <c r="NT2" s="102"/>
      <c r="NU2" s="102"/>
      <c r="NV2" s="102"/>
      <c r="NW2" s="102"/>
      <c r="NX2" s="102"/>
      <c r="NY2" s="102"/>
      <c r="NZ2" s="102"/>
      <c r="OA2" s="102"/>
      <c r="OB2" s="102"/>
      <c r="OC2" s="102"/>
      <c r="OD2" s="102"/>
      <c r="OE2" s="102"/>
      <c r="OF2" s="102"/>
      <c r="OG2" s="102"/>
      <c r="OH2" s="102"/>
      <c r="OI2" s="102"/>
      <c r="OJ2" s="102"/>
      <c r="OK2" s="102"/>
      <c r="OL2" s="102"/>
      <c r="OM2" s="102"/>
      <c r="ON2" s="102"/>
      <c r="OO2" s="102"/>
      <c r="OP2" s="102"/>
      <c r="OQ2" s="102"/>
      <c r="OR2" s="102"/>
      <c r="OS2" s="102"/>
      <c r="OT2" s="102"/>
      <c r="OU2" s="102"/>
      <c r="OV2" s="102"/>
      <c r="OW2" s="102"/>
      <c r="OX2" s="102"/>
      <c r="OY2" s="102"/>
      <c r="OZ2" s="102"/>
      <c r="PA2" s="102"/>
      <c r="PB2" s="102"/>
      <c r="PC2" s="102"/>
      <c r="PD2" s="102"/>
      <c r="PE2" s="102"/>
      <c r="PF2" s="102"/>
      <c r="PG2" s="102"/>
      <c r="PH2" s="102"/>
      <c r="PI2" s="102"/>
      <c r="PJ2" s="102"/>
      <c r="PK2" s="102"/>
      <c r="PL2" s="102"/>
      <c r="PM2" s="102"/>
      <c r="PN2" s="102"/>
      <c r="PO2" s="102"/>
      <c r="PP2" s="102"/>
      <c r="PQ2" s="102"/>
      <c r="PR2" s="102"/>
      <c r="PS2" s="102"/>
      <c r="PT2" s="102"/>
      <c r="PU2" s="102"/>
      <c r="PV2" s="102"/>
      <c r="PW2" s="102"/>
      <c r="PX2" s="102"/>
      <c r="PY2" s="102"/>
      <c r="PZ2" s="102"/>
      <c r="QA2" s="102"/>
      <c r="QB2" s="102"/>
      <c r="QC2" s="102"/>
      <c r="QD2" s="102"/>
      <c r="QE2" s="102"/>
      <c r="QF2" s="102"/>
      <c r="QG2" s="102"/>
      <c r="QH2" s="102"/>
      <c r="QI2" s="102"/>
      <c r="QJ2" s="102"/>
      <c r="QK2" s="102"/>
      <c r="QL2" s="102"/>
      <c r="QM2" s="102"/>
      <c r="QN2" s="102"/>
      <c r="QO2" s="102"/>
      <c r="QP2" s="102"/>
      <c r="QQ2" s="102"/>
      <c r="QR2" s="102"/>
      <c r="QS2" s="102"/>
      <c r="QT2" s="102"/>
      <c r="QU2" s="102"/>
      <c r="QV2" s="102"/>
      <c r="QW2" s="102"/>
      <c r="QX2" s="102"/>
      <c r="QY2" s="102"/>
      <c r="QZ2" s="102"/>
      <c r="RA2" s="102"/>
      <c r="RB2" s="102"/>
      <c r="RC2" s="102"/>
      <c r="RD2" s="102"/>
      <c r="RE2" s="102"/>
      <c r="RF2" s="102"/>
      <c r="RG2" s="102"/>
      <c r="RH2" s="102"/>
      <c r="RI2" s="102"/>
      <c r="RJ2" s="102"/>
      <c r="RK2" s="102"/>
      <c r="RL2" s="102"/>
      <c r="RM2" s="102"/>
      <c r="RN2" s="102"/>
      <c r="RO2" s="102"/>
      <c r="RP2" s="102"/>
      <c r="RQ2" s="102"/>
      <c r="RR2" s="102"/>
      <c r="RS2" s="102"/>
      <c r="RT2" s="102"/>
      <c r="RU2" s="102"/>
      <c r="RV2" s="102"/>
      <c r="RW2" s="102"/>
      <c r="RX2" s="102"/>
      <c r="RY2" s="102"/>
      <c r="RZ2" s="102"/>
      <c r="SA2" s="102"/>
      <c r="SB2" s="102"/>
      <c r="SC2" s="102"/>
      <c r="SD2" s="102"/>
      <c r="SE2" s="102"/>
      <c r="SF2" s="102"/>
      <c r="SG2" s="102"/>
      <c r="SH2" s="102"/>
      <c r="SI2" s="102"/>
      <c r="SJ2" s="102"/>
      <c r="SK2" s="102"/>
      <c r="SL2" s="102"/>
      <c r="SM2" s="102"/>
      <c r="SN2" s="102"/>
      <c r="SO2" s="102"/>
      <c r="SP2" s="102"/>
      <c r="SQ2" s="102"/>
      <c r="SR2" s="102"/>
      <c r="SS2" s="102"/>
      <c r="ST2" s="102"/>
      <c r="SU2" s="102"/>
      <c r="SV2" s="102"/>
      <c r="SW2" s="102"/>
      <c r="SX2" s="102"/>
      <c r="SY2" s="102"/>
      <c r="SZ2" s="102"/>
      <c r="TA2" s="102"/>
      <c r="TB2" s="102"/>
      <c r="TC2" s="102"/>
      <c r="TD2" s="102"/>
      <c r="TE2" s="102"/>
      <c r="TF2" s="102"/>
      <c r="TG2" s="102"/>
      <c r="TH2" s="102"/>
      <c r="TI2" s="102"/>
      <c r="TJ2" s="102"/>
      <c r="TK2" s="102"/>
      <c r="TL2" s="102"/>
      <c r="TM2" s="102"/>
      <c r="TN2" s="102"/>
      <c r="TO2" s="102"/>
      <c r="TP2" s="102"/>
      <c r="TQ2" s="102"/>
      <c r="TR2" s="102"/>
      <c r="TS2" s="102"/>
      <c r="TT2" s="102"/>
      <c r="TU2" s="102"/>
      <c r="TV2" s="102"/>
      <c r="TW2" s="102"/>
      <c r="TX2" s="102"/>
      <c r="TY2" s="102"/>
      <c r="TZ2" s="102"/>
      <c r="UA2" s="102"/>
      <c r="UB2" s="102"/>
      <c r="UC2" s="102"/>
      <c r="UD2" s="102"/>
      <c r="UE2" s="102"/>
      <c r="UF2" s="102"/>
      <c r="UG2" s="102"/>
      <c r="UH2" s="102"/>
      <c r="UI2" s="102"/>
      <c r="UJ2" s="102"/>
      <c r="UK2" s="102"/>
      <c r="UL2" s="102"/>
      <c r="UM2" s="102"/>
      <c r="UN2" s="102"/>
      <c r="UO2" s="102"/>
      <c r="UP2" s="102"/>
      <c r="UQ2" s="102"/>
      <c r="UR2" s="102"/>
      <c r="US2" s="102"/>
      <c r="UT2" s="102"/>
      <c r="UU2" s="102"/>
      <c r="UV2" s="102"/>
      <c r="UW2" s="102"/>
      <c r="UX2" s="102"/>
      <c r="UY2" s="102"/>
      <c r="UZ2" s="102"/>
      <c r="VA2" s="102"/>
      <c r="VB2" s="102"/>
      <c r="VC2" s="102"/>
      <c r="VD2" s="102"/>
      <c r="VE2" s="102"/>
      <c r="VF2" s="102"/>
      <c r="VG2" s="102"/>
      <c r="VH2" s="102"/>
      <c r="VI2" s="102"/>
      <c r="VJ2" s="102"/>
      <c r="VK2" s="102"/>
      <c r="VL2" s="102"/>
      <c r="VM2" s="102"/>
      <c r="VN2" s="102"/>
      <c r="VO2" s="102"/>
      <c r="VP2" s="102"/>
      <c r="VQ2" s="102"/>
      <c r="VR2" s="102"/>
      <c r="VS2" s="102"/>
      <c r="VT2" s="102"/>
      <c r="VU2" s="102"/>
      <c r="VV2" s="102"/>
      <c r="VW2" s="102"/>
      <c r="VX2" s="102"/>
      <c r="VY2" s="102"/>
      <c r="VZ2" s="102"/>
      <c r="WA2" s="102"/>
      <c r="WB2" s="102"/>
      <c r="WC2" s="102"/>
      <c r="WD2" s="102"/>
      <c r="WE2" s="102"/>
      <c r="WF2" s="102"/>
      <c r="WG2" s="102"/>
      <c r="WH2" s="102"/>
      <c r="WI2" s="102"/>
      <c r="WJ2" s="102"/>
      <c r="WK2" s="102"/>
      <c r="WL2" s="102"/>
      <c r="WM2" s="102"/>
      <c r="WN2" s="102"/>
      <c r="WO2" s="102"/>
      <c r="WP2" s="102"/>
      <c r="WQ2" s="102"/>
      <c r="WR2" s="102"/>
      <c r="WS2" s="102"/>
      <c r="WT2" s="102"/>
      <c r="WU2" s="102"/>
      <c r="WV2" s="102"/>
      <c r="WW2" s="102"/>
      <c r="WX2" s="102"/>
      <c r="WY2" s="102"/>
      <c r="WZ2" s="102"/>
      <c r="XA2" s="102"/>
      <c r="XB2" s="102"/>
      <c r="XC2" s="102"/>
      <c r="XD2" s="102"/>
      <c r="XE2" s="102"/>
      <c r="XF2" s="102"/>
      <c r="XG2" s="102"/>
      <c r="XH2" s="102"/>
      <c r="XI2" s="102"/>
      <c r="XJ2" s="102"/>
      <c r="XK2" s="102"/>
      <c r="XL2" s="102"/>
      <c r="XM2" s="102"/>
      <c r="XN2" s="102"/>
      <c r="XO2" s="102"/>
      <c r="XP2" s="102"/>
      <c r="XQ2" s="102"/>
      <c r="XR2" s="102"/>
      <c r="XS2" s="102"/>
      <c r="XT2" s="102"/>
      <c r="XU2" s="102"/>
      <c r="XV2" s="102"/>
      <c r="XW2" s="102"/>
      <c r="XX2" s="102"/>
      <c r="XY2" s="102"/>
      <c r="XZ2" s="102"/>
      <c r="YA2" s="102"/>
      <c r="YB2" s="102"/>
      <c r="YC2" s="102"/>
      <c r="YD2" s="102"/>
      <c r="YE2" s="102"/>
      <c r="YF2" s="102"/>
      <c r="YG2" s="102"/>
      <c r="YH2" s="102"/>
      <c r="YI2" s="102"/>
      <c r="YJ2" s="102"/>
      <c r="YK2" s="102"/>
      <c r="YL2" s="102"/>
      <c r="YM2" s="102"/>
      <c r="YN2" s="102"/>
      <c r="YO2" s="102"/>
      <c r="YP2" s="102"/>
      <c r="YQ2" s="102"/>
      <c r="YR2" s="102"/>
      <c r="YS2" s="102"/>
      <c r="YT2" s="102"/>
      <c r="YU2" s="102"/>
      <c r="YV2" s="102"/>
      <c r="YW2" s="102"/>
      <c r="YX2" s="102"/>
      <c r="YY2" s="102"/>
      <c r="YZ2" s="102"/>
      <c r="ZA2" s="102"/>
      <c r="ZB2" s="102"/>
      <c r="ZC2" s="102"/>
      <c r="ZD2" s="102"/>
      <c r="ZE2" s="102"/>
      <c r="ZF2" s="102"/>
      <c r="ZG2" s="102"/>
      <c r="ZH2" s="102"/>
      <c r="ZI2" s="102"/>
      <c r="ZJ2" s="102"/>
      <c r="ZK2" s="102"/>
      <c r="ZL2" s="102"/>
      <c r="ZM2" s="102"/>
      <c r="ZN2" s="102"/>
      <c r="ZO2" s="102"/>
      <c r="ZP2" s="102"/>
      <c r="ZQ2" s="102"/>
      <c r="ZR2" s="102"/>
      <c r="ZS2" s="102"/>
      <c r="ZT2" s="102"/>
      <c r="ZU2" s="102"/>
      <c r="ZV2" s="102"/>
      <c r="ZW2" s="102"/>
      <c r="ZX2" s="102"/>
      <c r="ZY2" s="102"/>
      <c r="ZZ2" s="102"/>
      <c r="AAA2" s="102"/>
      <c r="AAB2" s="102"/>
      <c r="AAC2" s="102"/>
      <c r="AAD2" s="102"/>
      <c r="AAE2" s="102"/>
      <c r="AAF2" s="102"/>
      <c r="AAG2" s="102"/>
      <c r="AAH2" s="102"/>
      <c r="AAI2" s="102"/>
      <c r="AAJ2" s="102"/>
      <c r="AAK2" s="102"/>
      <c r="AAL2" s="102"/>
      <c r="AAM2" s="102"/>
      <c r="AAN2" s="102"/>
      <c r="AAO2" s="102"/>
      <c r="AAP2" s="102"/>
      <c r="AAQ2" s="102"/>
      <c r="AAR2" s="102"/>
      <c r="AAS2" s="102"/>
      <c r="AAT2" s="102"/>
      <c r="AAU2" s="102"/>
      <c r="AAV2" s="102"/>
      <c r="AAW2" s="102"/>
      <c r="AAX2" s="102"/>
      <c r="AAY2" s="102"/>
      <c r="AAZ2" s="102"/>
      <c r="ABA2" s="102"/>
      <c r="ABB2" s="102"/>
      <c r="ABC2" s="102"/>
      <c r="ABD2" s="102"/>
      <c r="ABE2" s="102"/>
      <c r="ABF2" s="102"/>
      <c r="ABG2" s="102"/>
      <c r="ABH2" s="102"/>
      <c r="ABI2" s="102"/>
      <c r="ABJ2" s="102"/>
      <c r="ABK2" s="102"/>
      <c r="ABL2" s="102"/>
      <c r="ABM2" s="102"/>
      <c r="ABN2" s="102"/>
      <c r="ABO2" s="102"/>
      <c r="ABP2" s="102"/>
      <c r="ABQ2" s="102"/>
      <c r="ABR2" s="102"/>
      <c r="ABS2" s="102"/>
      <c r="ABT2" s="102"/>
      <c r="ABU2" s="102"/>
      <c r="ABV2" s="102"/>
      <c r="ABW2" s="102"/>
      <c r="ABX2" s="102"/>
      <c r="ABY2" s="102"/>
      <c r="ABZ2" s="102"/>
      <c r="ACA2" s="102"/>
      <c r="ACB2" s="102"/>
      <c r="ACC2" s="102"/>
      <c r="ACD2" s="102"/>
      <c r="ACE2" s="102"/>
      <c r="ACF2" s="102"/>
      <c r="ACG2" s="102"/>
      <c r="ACH2" s="102"/>
      <c r="ACI2" s="102"/>
      <c r="ACJ2" s="102"/>
      <c r="ACK2" s="102"/>
      <c r="ACL2" s="102"/>
      <c r="ACM2" s="102"/>
      <c r="ACN2" s="102"/>
      <c r="ACO2" s="102"/>
      <c r="ACP2" s="102"/>
      <c r="ACQ2" s="102"/>
      <c r="ACR2" s="102"/>
      <c r="ACS2" s="102"/>
      <c r="ACT2" s="102"/>
      <c r="ACU2" s="102"/>
      <c r="ACV2" s="102"/>
      <c r="ACW2" s="102"/>
      <c r="ACX2" s="102"/>
      <c r="ACY2" s="102"/>
      <c r="ACZ2" s="102"/>
      <c r="ADA2" s="102"/>
      <c r="ADB2" s="102"/>
      <c r="ADC2" s="102"/>
      <c r="ADD2" s="102"/>
      <c r="ADE2" s="102"/>
      <c r="ADF2" s="102"/>
      <c r="ADG2" s="102"/>
      <c r="ADH2" s="102"/>
      <c r="ADI2" s="102"/>
      <c r="ADJ2" s="102"/>
      <c r="ADK2" s="102"/>
      <c r="ADL2" s="102"/>
      <c r="ADM2" s="102"/>
      <c r="ADN2" s="102"/>
      <c r="ADO2" s="102"/>
      <c r="ADP2" s="102"/>
      <c r="ADQ2" s="102"/>
      <c r="ADR2" s="102"/>
      <c r="ADS2" s="102"/>
      <c r="ADT2" s="102"/>
      <c r="ADU2" s="102"/>
      <c r="ADV2" s="102"/>
      <c r="ADW2" s="102"/>
      <c r="ADX2" s="102"/>
      <c r="ADY2" s="102"/>
      <c r="ADZ2" s="102"/>
      <c r="AEA2" s="102"/>
      <c r="AEB2" s="102"/>
      <c r="AEC2" s="102"/>
      <c r="AED2" s="102"/>
      <c r="AEE2" s="102"/>
      <c r="AEF2" s="102"/>
      <c r="AEG2" s="102"/>
      <c r="AEH2" s="102"/>
      <c r="AEI2" s="102"/>
      <c r="AEJ2" s="102"/>
      <c r="AEK2" s="102"/>
      <c r="AEL2" s="102"/>
      <c r="AEM2" s="102"/>
      <c r="AEN2" s="102"/>
      <c r="AEO2" s="102"/>
      <c r="AEP2" s="102"/>
      <c r="AEQ2" s="102"/>
      <c r="AER2" s="102"/>
      <c r="AES2" s="102"/>
      <c r="AET2" s="102"/>
      <c r="AEU2" s="102"/>
      <c r="AEV2" s="102"/>
      <c r="AEW2" s="102"/>
      <c r="AEX2" s="102"/>
      <c r="AEY2" s="102"/>
      <c r="AEZ2" s="102"/>
      <c r="AFA2" s="102"/>
      <c r="AFB2" s="102"/>
      <c r="AFC2" s="102"/>
      <c r="AFD2" s="102"/>
      <c r="AFE2" s="102"/>
      <c r="AFF2" s="102"/>
      <c r="AFG2" s="102"/>
      <c r="AFH2" s="102"/>
      <c r="AFI2" s="102"/>
      <c r="AFJ2" s="102"/>
      <c r="AFK2" s="102"/>
      <c r="AFL2" s="102"/>
      <c r="AFM2" s="102"/>
      <c r="AFN2" s="102"/>
      <c r="AFO2" s="102"/>
      <c r="AFP2" s="102"/>
      <c r="AFQ2" s="102"/>
      <c r="AFR2" s="102"/>
      <c r="AFS2" s="102"/>
      <c r="AFT2" s="102"/>
      <c r="AFU2" s="102"/>
      <c r="AFV2" s="102"/>
      <c r="AFW2" s="102"/>
      <c r="AFX2" s="102"/>
      <c r="AFY2" s="102"/>
      <c r="AFZ2" s="102"/>
      <c r="AGA2" s="102"/>
      <c r="AGB2" s="102"/>
      <c r="AGC2" s="102"/>
      <c r="AGD2" s="102"/>
      <c r="AGE2" s="102"/>
      <c r="AGF2" s="102"/>
      <c r="AGG2" s="102"/>
      <c r="AGH2" s="102"/>
      <c r="AGI2" s="102"/>
      <c r="AGJ2" s="102"/>
      <c r="AGK2" s="102"/>
      <c r="AGL2" s="102"/>
      <c r="AGM2" s="102"/>
      <c r="AGN2" s="102"/>
      <c r="AGO2" s="102"/>
      <c r="AGP2" s="102"/>
      <c r="AGQ2" s="102"/>
      <c r="AGR2" s="102"/>
      <c r="AGS2" s="102"/>
      <c r="AGT2" s="102"/>
      <c r="AGU2" s="102"/>
      <c r="AGV2" s="102"/>
      <c r="AGW2" s="102"/>
      <c r="AGX2" s="102"/>
      <c r="AGY2" s="102"/>
      <c r="AGZ2" s="102"/>
      <c r="AHA2" s="102"/>
      <c r="AHB2" s="102"/>
      <c r="AHC2" s="102"/>
      <c r="AHD2" s="102"/>
      <c r="AHE2" s="102"/>
      <c r="AHF2" s="102"/>
      <c r="AHG2" s="102"/>
      <c r="AHH2" s="102"/>
      <c r="AHI2" s="102"/>
      <c r="AHJ2" s="102"/>
      <c r="AHK2" s="102"/>
      <c r="AHL2" s="102"/>
      <c r="AHM2" s="102"/>
      <c r="AHN2" s="102"/>
      <c r="AHO2" s="102"/>
      <c r="AHP2" s="102"/>
      <c r="AHQ2" s="102"/>
      <c r="AHR2" s="102"/>
      <c r="AHS2" s="102"/>
      <c r="AHT2" s="102"/>
      <c r="AHU2" s="102"/>
      <c r="AHV2" s="102"/>
      <c r="AHW2" s="102"/>
      <c r="AHX2" s="102"/>
      <c r="AHY2" s="102"/>
      <c r="AHZ2" s="102"/>
      <c r="AIA2" s="102"/>
      <c r="AIB2" s="102"/>
      <c r="AIC2" s="102"/>
      <c r="AID2" s="102"/>
      <c r="AIE2" s="102"/>
      <c r="AIF2" s="102"/>
      <c r="AIG2" s="102"/>
      <c r="AIH2" s="102"/>
      <c r="AII2" s="102"/>
      <c r="AIJ2" s="102"/>
    </row>
    <row r="3" spans="1:920" s="108" customFormat="1" ht="12.95" customHeight="1">
      <c r="A3" s="116"/>
      <c r="B3" s="116"/>
      <c r="C3" s="116"/>
      <c r="D3" s="116"/>
      <c r="E3" s="362" t="str">
        <f>BS!E3</f>
        <v>Vilsonovo šetalište 15, 71000 Sarajevo</v>
      </c>
      <c r="F3" s="362"/>
      <c r="G3" s="362"/>
      <c r="H3" s="362"/>
      <c r="I3" s="104"/>
      <c r="K3" s="243"/>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c r="IW3" s="117"/>
      <c r="IX3" s="117"/>
      <c r="IY3" s="117"/>
      <c r="IZ3" s="117"/>
      <c r="JA3" s="117"/>
      <c r="JB3" s="117"/>
      <c r="JC3" s="117"/>
      <c r="JD3" s="117"/>
      <c r="JE3" s="117"/>
      <c r="JF3" s="117"/>
      <c r="JG3" s="117"/>
      <c r="JH3" s="117"/>
      <c r="JI3" s="117"/>
      <c r="JJ3" s="117"/>
      <c r="JK3" s="117"/>
      <c r="JL3" s="117"/>
      <c r="JM3" s="117"/>
      <c r="JN3" s="117"/>
      <c r="JO3" s="117"/>
      <c r="JP3" s="117"/>
      <c r="JQ3" s="117"/>
      <c r="JR3" s="117"/>
      <c r="JS3" s="117"/>
      <c r="JT3" s="117"/>
      <c r="JU3" s="117"/>
      <c r="JV3" s="117"/>
      <c r="JW3" s="117"/>
      <c r="JX3" s="117"/>
      <c r="JY3" s="117"/>
      <c r="JZ3" s="117"/>
      <c r="KA3" s="117"/>
      <c r="KB3" s="117"/>
      <c r="KC3" s="117"/>
      <c r="KD3" s="117"/>
      <c r="KE3" s="117"/>
      <c r="KF3" s="117"/>
      <c r="KG3" s="117"/>
      <c r="KH3" s="117"/>
      <c r="KI3" s="117"/>
      <c r="KJ3" s="117"/>
      <c r="KK3" s="117"/>
      <c r="KL3" s="117"/>
      <c r="KM3" s="117"/>
      <c r="KN3" s="117"/>
      <c r="KO3" s="117"/>
      <c r="KP3" s="117"/>
      <c r="KQ3" s="117"/>
      <c r="KR3" s="117"/>
      <c r="KS3" s="117"/>
      <c r="KT3" s="117"/>
      <c r="KU3" s="117"/>
      <c r="KV3" s="117"/>
      <c r="KW3" s="117"/>
      <c r="KX3" s="117"/>
      <c r="KY3" s="117"/>
      <c r="KZ3" s="117"/>
      <c r="LA3" s="117"/>
      <c r="LB3" s="117"/>
      <c r="LC3" s="117"/>
      <c r="LD3" s="117"/>
      <c r="LE3" s="117"/>
      <c r="LF3" s="117"/>
      <c r="LG3" s="117"/>
      <c r="LH3" s="117"/>
      <c r="LI3" s="117"/>
      <c r="LJ3" s="117"/>
      <c r="LK3" s="117"/>
      <c r="LL3" s="117"/>
      <c r="LM3" s="117"/>
      <c r="LN3" s="117"/>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17"/>
      <c r="MS3" s="117"/>
      <c r="MT3" s="117"/>
      <c r="MU3" s="117"/>
      <c r="MV3" s="117"/>
      <c r="MW3" s="117"/>
      <c r="MX3" s="117"/>
      <c r="MY3" s="117"/>
      <c r="MZ3" s="117"/>
      <c r="NA3" s="117"/>
      <c r="NB3" s="117"/>
      <c r="NC3" s="117"/>
      <c r="ND3" s="117"/>
      <c r="NE3" s="117"/>
      <c r="NF3" s="117"/>
      <c r="NG3" s="117"/>
      <c r="NH3" s="117"/>
      <c r="NI3" s="117"/>
      <c r="NJ3" s="117"/>
      <c r="NK3" s="117"/>
      <c r="NL3" s="117"/>
      <c r="NM3" s="117"/>
      <c r="NN3" s="117"/>
      <c r="NO3" s="117"/>
      <c r="NP3" s="117"/>
      <c r="NQ3" s="117"/>
      <c r="NR3" s="117"/>
      <c r="NS3" s="117"/>
      <c r="NT3" s="117"/>
      <c r="NU3" s="117"/>
      <c r="NV3" s="117"/>
      <c r="NW3" s="117"/>
      <c r="NX3" s="117"/>
      <c r="NY3" s="117"/>
      <c r="NZ3" s="117"/>
      <c r="OA3" s="117"/>
      <c r="OB3" s="117"/>
      <c r="OC3" s="117"/>
      <c r="OD3" s="117"/>
      <c r="OE3" s="117"/>
      <c r="OF3" s="117"/>
      <c r="OG3" s="117"/>
      <c r="OH3" s="117"/>
      <c r="OI3" s="117"/>
      <c r="OJ3" s="117"/>
      <c r="OK3" s="117"/>
      <c r="OL3" s="117"/>
      <c r="OM3" s="117"/>
      <c r="ON3" s="117"/>
      <c r="OO3" s="117"/>
      <c r="OP3" s="117"/>
      <c r="OQ3" s="117"/>
      <c r="OR3" s="117"/>
      <c r="OS3" s="117"/>
      <c r="OT3" s="117"/>
      <c r="OU3" s="117"/>
      <c r="OV3" s="117"/>
      <c r="OW3" s="117"/>
      <c r="OX3" s="117"/>
      <c r="OY3" s="117"/>
      <c r="OZ3" s="117"/>
      <c r="PA3" s="117"/>
      <c r="PB3" s="117"/>
      <c r="PC3" s="117"/>
      <c r="PD3" s="117"/>
      <c r="PE3" s="117"/>
      <c r="PF3" s="117"/>
      <c r="PG3" s="117"/>
      <c r="PH3" s="117"/>
      <c r="PI3" s="117"/>
      <c r="PJ3" s="117"/>
      <c r="PK3" s="117"/>
      <c r="PL3" s="117"/>
      <c r="PM3" s="117"/>
      <c r="PN3" s="117"/>
      <c r="PO3" s="117"/>
      <c r="PP3" s="117"/>
      <c r="PQ3" s="117"/>
      <c r="PR3" s="117"/>
      <c r="PS3" s="117"/>
      <c r="PT3" s="117"/>
      <c r="PU3" s="117"/>
      <c r="PV3" s="117"/>
      <c r="PW3" s="117"/>
      <c r="PX3" s="117"/>
      <c r="PY3" s="117"/>
      <c r="PZ3" s="117"/>
      <c r="QA3" s="117"/>
      <c r="QB3" s="117"/>
      <c r="QC3" s="117"/>
      <c r="QD3" s="117"/>
      <c r="QE3" s="117"/>
      <c r="QF3" s="117"/>
      <c r="QG3" s="117"/>
      <c r="QH3" s="117"/>
      <c r="QI3" s="117"/>
      <c r="QJ3" s="117"/>
      <c r="QK3" s="117"/>
      <c r="QL3" s="117"/>
      <c r="QM3" s="117"/>
      <c r="QN3" s="117"/>
      <c r="QO3" s="117"/>
      <c r="QP3" s="117"/>
      <c r="QQ3" s="117"/>
      <c r="QR3" s="117"/>
      <c r="QS3" s="117"/>
      <c r="QT3" s="117"/>
      <c r="QU3" s="117"/>
      <c r="QV3" s="117"/>
      <c r="QW3" s="117"/>
      <c r="QX3" s="117"/>
      <c r="QY3" s="117"/>
      <c r="QZ3" s="117"/>
      <c r="RA3" s="117"/>
      <c r="RB3" s="117"/>
      <c r="RC3" s="117"/>
      <c r="RD3" s="117"/>
      <c r="RE3" s="117"/>
      <c r="RF3" s="117"/>
      <c r="RG3" s="117"/>
      <c r="RH3" s="117"/>
      <c r="RI3" s="117"/>
      <c r="RJ3" s="117"/>
      <c r="RK3" s="117"/>
      <c r="RL3" s="117"/>
      <c r="RM3" s="117"/>
      <c r="RN3" s="117"/>
      <c r="RO3" s="117"/>
      <c r="RP3" s="117"/>
      <c r="RQ3" s="117"/>
      <c r="RR3" s="117"/>
      <c r="RS3" s="117"/>
      <c r="RT3" s="117"/>
      <c r="RU3" s="117"/>
      <c r="RV3" s="117"/>
      <c r="RW3" s="117"/>
      <c r="RX3" s="117"/>
      <c r="RY3" s="117"/>
      <c r="RZ3" s="117"/>
      <c r="SA3" s="117"/>
      <c r="SB3" s="117"/>
      <c r="SC3" s="117"/>
      <c r="SD3" s="117"/>
      <c r="SE3" s="117"/>
      <c r="SF3" s="117"/>
      <c r="SG3" s="117"/>
      <c r="SH3" s="117"/>
      <c r="SI3" s="117"/>
      <c r="SJ3" s="117"/>
      <c r="SK3" s="117"/>
      <c r="SL3" s="117"/>
      <c r="SM3" s="117"/>
      <c r="SN3" s="117"/>
      <c r="SO3" s="117"/>
      <c r="SP3" s="117"/>
      <c r="SQ3" s="117"/>
      <c r="SR3" s="117"/>
      <c r="SS3" s="117"/>
      <c r="ST3" s="117"/>
      <c r="SU3" s="117"/>
      <c r="SV3" s="117"/>
      <c r="SW3" s="117"/>
      <c r="SX3" s="117"/>
      <c r="SY3" s="117"/>
      <c r="SZ3" s="117"/>
      <c r="TA3" s="117"/>
      <c r="TB3" s="117"/>
      <c r="TC3" s="117"/>
      <c r="TD3" s="117"/>
      <c r="TE3" s="117"/>
      <c r="TF3" s="117"/>
      <c r="TG3" s="117"/>
      <c r="TH3" s="117"/>
      <c r="TI3" s="117"/>
      <c r="TJ3" s="117"/>
      <c r="TK3" s="117"/>
      <c r="TL3" s="117"/>
      <c r="TM3" s="117"/>
      <c r="TN3" s="117"/>
      <c r="TO3" s="117"/>
      <c r="TP3" s="117"/>
      <c r="TQ3" s="117"/>
      <c r="TR3" s="117"/>
      <c r="TS3" s="117"/>
      <c r="TT3" s="117"/>
      <c r="TU3" s="117"/>
      <c r="TV3" s="117"/>
      <c r="TW3" s="117"/>
      <c r="TX3" s="117"/>
      <c r="TY3" s="117"/>
      <c r="TZ3" s="117"/>
      <c r="UA3" s="117"/>
      <c r="UB3" s="117"/>
      <c r="UC3" s="117"/>
      <c r="UD3" s="117"/>
      <c r="UE3" s="117"/>
      <c r="UF3" s="117"/>
      <c r="UG3" s="117"/>
      <c r="UH3" s="117"/>
      <c r="UI3" s="117"/>
      <c r="UJ3" s="117"/>
      <c r="UK3" s="117"/>
      <c r="UL3" s="117"/>
      <c r="UM3" s="117"/>
      <c r="UN3" s="117"/>
      <c r="UO3" s="117"/>
      <c r="UP3" s="117"/>
      <c r="UQ3" s="117"/>
      <c r="UR3" s="117"/>
      <c r="US3" s="117"/>
      <c r="UT3" s="117"/>
      <c r="UU3" s="117"/>
      <c r="UV3" s="117"/>
      <c r="UW3" s="117"/>
      <c r="UX3" s="117"/>
      <c r="UY3" s="117"/>
      <c r="UZ3" s="117"/>
      <c r="VA3" s="117"/>
      <c r="VB3" s="117"/>
      <c r="VC3" s="117"/>
      <c r="VD3" s="117"/>
      <c r="VE3" s="117"/>
      <c r="VF3" s="117"/>
      <c r="VG3" s="117"/>
      <c r="VH3" s="117"/>
      <c r="VI3" s="117"/>
      <c r="VJ3" s="117"/>
      <c r="VK3" s="117"/>
      <c r="VL3" s="117"/>
      <c r="VM3" s="117"/>
      <c r="VN3" s="117"/>
      <c r="VO3" s="117"/>
      <c r="VP3" s="117"/>
      <c r="VQ3" s="117"/>
      <c r="VR3" s="117"/>
      <c r="VS3" s="117"/>
      <c r="VT3" s="117"/>
      <c r="VU3" s="117"/>
      <c r="VV3" s="117"/>
      <c r="VW3" s="117"/>
      <c r="VX3" s="117"/>
      <c r="VY3" s="117"/>
      <c r="VZ3" s="117"/>
      <c r="WA3" s="117"/>
      <c r="WB3" s="117"/>
      <c r="WC3" s="117"/>
      <c r="WD3" s="117"/>
      <c r="WE3" s="117"/>
      <c r="WF3" s="117"/>
      <c r="WG3" s="117"/>
      <c r="WH3" s="117"/>
      <c r="WI3" s="117"/>
      <c r="WJ3" s="117"/>
      <c r="WK3" s="117"/>
      <c r="WL3" s="117"/>
      <c r="WM3" s="117"/>
      <c r="WN3" s="117"/>
      <c r="WO3" s="117"/>
      <c r="WP3" s="117"/>
      <c r="WQ3" s="117"/>
      <c r="WR3" s="117"/>
      <c r="WS3" s="117"/>
      <c r="WT3" s="117"/>
      <c r="WU3" s="117"/>
      <c r="WV3" s="117"/>
      <c r="WW3" s="117"/>
      <c r="WX3" s="117"/>
      <c r="WY3" s="117"/>
      <c r="WZ3" s="117"/>
      <c r="XA3" s="117"/>
      <c r="XB3" s="117"/>
      <c r="XC3" s="117"/>
      <c r="XD3" s="117"/>
      <c r="XE3" s="117"/>
      <c r="XF3" s="117"/>
      <c r="XG3" s="117"/>
      <c r="XH3" s="117"/>
      <c r="XI3" s="117"/>
      <c r="XJ3" s="117"/>
      <c r="XK3" s="117"/>
      <c r="XL3" s="117"/>
      <c r="XM3" s="117"/>
      <c r="XN3" s="117"/>
      <c r="XO3" s="117"/>
      <c r="XP3" s="117"/>
      <c r="XQ3" s="117"/>
      <c r="XR3" s="117"/>
      <c r="XS3" s="117"/>
      <c r="XT3" s="117"/>
      <c r="XU3" s="117"/>
      <c r="XV3" s="117"/>
      <c r="XW3" s="117"/>
      <c r="XX3" s="117"/>
      <c r="XY3" s="117"/>
      <c r="XZ3" s="117"/>
      <c r="YA3" s="117"/>
      <c r="YB3" s="117"/>
      <c r="YC3" s="117"/>
      <c r="YD3" s="117"/>
      <c r="YE3" s="117"/>
      <c r="YF3" s="117"/>
      <c r="YG3" s="117"/>
      <c r="YH3" s="117"/>
      <c r="YI3" s="117"/>
      <c r="YJ3" s="117"/>
      <c r="YK3" s="117"/>
      <c r="YL3" s="117"/>
      <c r="YM3" s="117"/>
      <c r="YN3" s="117"/>
      <c r="YO3" s="117"/>
      <c r="YP3" s="117"/>
      <c r="YQ3" s="117"/>
      <c r="YR3" s="117"/>
      <c r="YS3" s="117"/>
      <c r="YT3" s="117"/>
      <c r="YU3" s="117"/>
      <c r="YV3" s="117"/>
      <c r="YW3" s="117"/>
      <c r="YX3" s="117"/>
      <c r="YY3" s="117"/>
      <c r="YZ3" s="117"/>
      <c r="ZA3" s="117"/>
      <c r="ZB3" s="117"/>
      <c r="ZC3" s="117"/>
      <c r="ZD3" s="117"/>
      <c r="ZE3" s="117"/>
      <c r="ZF3" s="117"/>
      <c r="ZG3" s="117"/>
      <c r="ZH3" s="117"/>
      <c r="ZI3" s="117"/>
      <c r="ZJ3" s="117"/>
      <c r="ZK3" s="117"/>
      <c r="ZL3" s="117"/>
      <c r="ZM3" s="117"/>
      <c r="ZN3" s="117"/>
      <c r="ZO3" s="117"/>
      <c r="ZP3" s="117"/>
      <c r="ZQ3" s="117"/>
      <c r="ZR3" s="117"/>
      <c r="ZS3" s="117"/>
      <c r="ZT3" s="117"/>
      <c r="ZU3" s="117"/>
      <c r="ZV3" s="117"/>
      <c r="ZW3" s="117"/>
      <c r="ZX3" s="117"/>
      <c r="ZY3" s="117"/>
      <c r="ZZ3" s="117"/>
      <c r="AAA3" s="117"/>
      <c r="AAB3" s="117"/>
      <c r="AAC3" s="117"/>
      <c r="AAD3" s="117"/>
      <c r="AAE3" s="117"/>
      <c r="AAF3" s="117"/>
      <c r="AAG3" s="117"/>
      <c r="AAH3" s="117"/>
      <c r="AAI3" s="117"/>
      <c r="AAJ3" s="117"/>
      <c r="AAK3" s="117"/>
      <c r="AAL3" s="117"/>
      <c r="AAM3" s="117"/>
      <c r="AAN3" s="117"/>
      <c r="AAO3" s="117"/>
      <c r="AAP3" s="117"/>
      <c r="AAQ3" s="117"/>
      <c r="AAR3" s="117"/>
      <c r="AAS3" s="117"/>
      <c r="AAT3" s="117"/>
      <c r="AAU3" s="117"/>
      <c r="AAV3" s="117"/>
      <c r="AAW3" s="117"/>
      <c r="AAX3" s="117"/>
      <c r="AAY3" s="117"/>
      <c r="AAZ3" s="117"/>
      <c r="ABA3" s="117"/>
      <c r="ABB3" s="117"/>
      <c r="ABC3" s="117"/>
      <c r="ABD3" s="117"/>
      <c r="ABE3" s="117"/>
      <c r="ABF3" s="117"/>
      <c r="ABG3" s="117"/>
      <c r="ABH3" s="117"/>
      <c r="ABI3" s="117"/>
      <c r="ABJ3" s="117"/>
      <c r="ABK3" s="117"/>
      <c r="ABL3" s="117"/>
      <c r="ABM3" s="117"/>
      <c r="ABN3" s="117"/>
      <c r="ABO3" s="117"/>
      <c r="ABP3" s="117"/>
      <c r="ABQ3" s="117"/>
      <c r="ABR3" s="117"/>
      <c r="ABS3" s="117"/>
      <c r="ABT3" s="117"/>
      <c r="ABU3" s="117"/>
      <c r="ABV3" s="117"/>
      <c r="ABW3" s="117"/>
      <c r="ABX3" s="117"/>
      <c r="ABY3" s="117"/>
      <c r="ABZ3" s="117"/>
      <c r="ACA3" s="117"/>
      <c r="ACB3" s="117"/>
      <c r="ACC3" s="117"/>
      <c r="ACD3" s="117"/>
      <c r="ACE3" s="117"/>
      <c r="ACF3" s="117"/>
      <c r="ACG3" s="117"/>
      <c r="ACH3" s="117"/>
      <c r="ACI3" s="117"/>
      <c r="ACJ3" s="117"/>
      <c r="ACK3" s="117"/>
      <c r="ACL3" s="117"/>
      <c r="ACM3" s="117"/>
      <c r="ACN3" s="117"/>
      <c r="ACO3" s="117"/>
      <c r="ACP3" s="117"/>
      <c r="ACQ3" s="117"/>
      <c r="ACR3" s="117"/>
      <c r="ACS3" s="117"/>
      <c r="ACT3" s="117"/>
      <c r="ACU3" s="117"/>
      <c r="ACV3" s="117"/>
      <c r="ACW3" s="117"/>
      <c r="ACX3" s="117"/>
      <c r="ACY3" s="117"/>
      <c r="ACZ3" s="117"/>
      <c r="ADA3" s="117"/>
      <c r="ADB3" s="117"/>
      <c r="ADC3" s="117"/>
      <c r="ADD3" s="117"/>
      <c r="ADE3" s="117"/>
      <c r="ADF3" s="117"/>
      <c r="ADG3" s="117"/>
      <c r="ADH3" s="117"/>
      <c r="ADI3" s="117"/>
      <c r="ADJ3" s="117"/>
      <c r="ADK3" s="117"/>
      <c r="ADL3" s="117"/>
      <c r="ADM3" s="117"/>
      <c r="ADN3" s="117"/>
      <c r="ADO3" s="117"/>
      <c r="ADP3" s="117"/>
      <c r="ADQ3" s="117"/>
      <c r="ADR3" s="117"/>
      <c r="ADS3" s="117"/>
      <c r="ADT3" s="117"/>
      <c r="ADU3" s="117"/>
      <c r="ADV3" s="117"/>
      <c r="ADW3" s="117"/>
      <c r="ADX3" s="117"/>
      <c r="ADY3" s="117"/>
      <c r="ADZ3" s="117"/>
      <c r="AEA3" s="117"/>
      <c r="AEB3" s="117"/>
      <c r="AEC3" s="117"/>
      <c r="AED3" s="117"/>
      <c r="AEE3" s="117"/>
      <c r="AEF3" s="117"/>
      <c r="AEG3" s="117"/>
      <c r="AEH3" s="117"/>
      <c r="AEI3" s="117"/>
      <c r="AEJ3" s="117"/>
      <c r="AEK3" s="117"/>
      <c r="AEL3" s="117"/>
      <c r="AEM3" s="117"/>
      <c r="AEN3" s="117"/>
      <c r="AEO3" s="117"/>
      <c r="AEP3" s="117"/>
      <c r="AEQ3" s="117"/>
      <c r="AER3" s="117"/>
      <c r="AES3" s="117"/>
      <c r="AET3" s="117"/>
      <c r="AEU3" s="117"/>
      <c r="AEV3" s="117"/>
      <c r="AEW3" s="117"/>
      <c r="AEX3" s="117"/>
      <c r="AEY3" s="117"/>
      <c r="AEZ3" s="117"/>
      <c r="AFA3" s="117"/>
      <c r="AFB3" s="117"/>
      <c r="AFC3" s="117"/>
      <c r="AFD3" s="117"/>
      <c r="AFE3" s="117"/>
      <c r="AFF3" s="117"/>
      <c r="AFG3" s="117"/>
      <c r="AFH3" s="117"/>
      <c r="AFI3" s="117"/>
      <c r="AFJ3" s="117"/>
      <c r="AFK3" s="117"/>
      <c r="AFL3" s="117"/>
      <c r="AFM3" s="117"/>
      <c r="AFN3" s="117"/>
      <c r="AFO3" s="117"/>
      <c r="AFP3" s="117"/>
      <c r="AFQ3" s="117"/>
      <c r="AFR3" s="117"/>
      <c r="AFS3" s="117"/>
      <c r="AFT3" s="117"/>
      <c r="AFU3" s="117"/>
      <c r="AFV3" s="117"/>
      <c r="AFW3" s="117"/>
      <c r="AFX3" s="117"/>
      <c r="AFY3" s="117"/>
      <c r="AFZ3" s="117"/>
      <c r="AGA3" s="117"/>
      <c r="AGB3" s="117"/>
      <c r="AGC3" s="117"/>
      <c r="AGD3" s="117"/>
      <c r="AGE3" s="117"/>
      <c r="AGF3" s="117"/>
      <c r="AGG3" s="117"/>
      <c r="AGH3" s="117"/>
      <c r="AGI3" s="117"/>
      <c r="AGJ3" s="117"/>
      <c r="AGK3" s="117"/>
      <c r="AGL3" s="117"/>
      <c r="AGM3" s="117"/>
      <c r="AGN3" s="117"/>
      <c r="AGO3" s="117"/>
      <c r="AGP3" s="117"/>
      <c r="AGQ3" s="117"/>
      <c r="AGR3" s="117"/>
      <c r="AGS3" s="117"/>
      <c r="AGT3" s="117"/>
      <c r="AGU3" s="117"/>
      <c r="AGV3" s="117"/>
      <c r="AGW3" s="117"/>
      <c r="AGX3" s="117"/>
      <c r="AGY3" s="117"/>
      <c r="AGZ3" s="117"/>
      <c r="AHA3" s="117"/>
      <c r="AHB3" s="117"/>
      <c r="AHC3" s="117"/>
      <c r="AHD3" s="117"/>
      <c r="AHE3" s="117"/>
      <c r="AHF3" s="117"/>
      <c r="AHG3" s="117"/>
      <c r="AHH3" s="117"/>
      <c r="AHI3" s="117"/>
      <c r="AHJ3" s="117"/>
      <c r="AHK3" s="117"/>
      <c r="AHL3" s="117"/>
      <c r="AHM3" s="117"/>
      <c r="AHN3" s="117"/>
      <c r="AHO3" s="117"/>
      <c r="AHP3" s="117"/>
      <c r="AHQ3" s="117"/>
      <c r="AHR3" s="117"/>
      <c r="AHS3" s="117"/>
      <c r="AHT3" s="117"/>
      <c r="AHU3" s="117"/>
      <c r="AHV3" s="117"/>
      <c r="AHW3" s="117"/>
      <c r="AHX3" s="117"/>
      <c r="AHY3" s="117"/>
      <c r="AHZ3" s="117"/>
      <c r="AIA3" s="117"/>
      <c r="AIB3" s="117"/>
      <c r="AIC3" s="117"/>
      <c r="AID3" s="117"/>
      <c r="AIE3" s="117"/>
      <c r="AIF3" s="117"/>
      <c r="AIG3" s="117"/>
      <c r="AIH3" s="117"/>
      <c r="AII3" s="117"/>
      <c r="AIJ3" s="117"/>
    </row>
    <row r="4" spans="1:920" s="109" customFormat="1" ht="12.95" customHeight="1">
      <c r="A4" s="118"/>
      <c r="B4" s="118"/>
      <c r="C4" s="118"/>
      <c r="D4" s="118"/>
      <c r="E4" s="241" t="s">
        <v>2540</v>
      </c>
      <c r="F4" s="102"/>
      <c r="G4" s="102"/>
      <c r="H4" s="102"/>
      <c r="I4" s="106"/>
      <c r="K4" s="24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c r="IP4" s="102"/>
      <c r="IQ4" s="102"/>
      <c r="IR4" s="102"/>
      <c r="IS4" s="102"/>
      <c r="IT4" s="102"/>
      <c r="IU4" s="102"/>
      <c r="IV4" s="102"/>
      <c r="IW4" s="102"/>
      <c r="IX4" s="102"/>
      <c r="IY4" s="102"/>
      <c r="IZ4" s="102"/>
      <c r="JA4" s="102"/>
      <c r="JB4" s="102"/>
      <c r="JC4" s="102"/>
      <c r="JD4" s="102"/>
      <c r="JE4" s="102"/>
      <c r="JF4" s="102"/>
      <c r="JG4" s="102"/>
      <c r="JH4" s="102"/>
      <c r="JI4" s="102"/>
      <c r="JJ4" s="102"/>
      <c r="JK4" s="102"/>
      <c r="JL4" s="102"/>
      <c r="JM4" s="102"/>
      <c r="JN4" s="102"/>
      <c r="JO4" s="102"/>
      <c r="JP4" s="102"/>
      <c r="JQ4" s="102"/>
      <c r="JR4" s="102"/>
      <c r="JS4" s="102"/>
      <c r="JT4" s="102"/>
      <c r="JU4" s="102"/>
      <c r="JV4" s="102"/>
      <c r="JW4" s="102"/>
      <c r="JX4" s="102"/>
      <c r="JY4" s="102"/>
      <c r="JZ4" s="102"/>
      <c r="KA4" s="102"/>
      <c r="KB4" s="102"/>
      <c r="KC4" s="102"/>
      <c r="KD4" s="102"/>
      <c r="KE4" s="102"/>
      <c r="KF4" s="102"/>
      <c r="KG4" s="102"/>
      <c r="KH4" s="102"/>
      <c r="KI4" s="102"/>
      <c r="KJ4" s="102"/>
      <c r="KK4" s="102"/>
      <c r="KL4" s="102"/>
      <c r="KM4" s="102"/>
      <c r="KN4" s="102"/>
      <c r="KO4" s="102"/>
      <c r="KP4" s="102"/>
      <c r="KQ4" s="102"/>
      <c r="KR4" s="102"/>
      <c r="KS4" s="102"/>
      <c r="KT4" s="102"/>
      <c r="KU4" s="102"/>
      <c r="KV4" s="102"/>
      <c r="KW4" s="102"/>
      <c r="KX4" s="102"/>
      <c r="KY4" s="102"/>
      <c r="KZ4" s="102"/>
      <c r="LA4" s="102"/>
      <c r="LB4" s="102"/>
      <c r="LC4" s="102"/>
      <c r="LD4" s="102"/>
      <c r="LE4" s="102"/>
      <c r="LF4" s="102"/>
      <c r="LG4" s="102"/>
      <c r="LH4" s="102"/>
      <c r="LI4" s="102"/>
      <c r="LJ4" s="102"/>
      <c r="LK4" s="102"/>
      <c r="LL4" s="102"/>
      <c r="LM4" s="102"/>
      <c r="LN4" s="102"/>
      <c r="LO4" s="102"/>
      <c r="LP4" s="102"/>
      <c r="LQ4" s="102"/>
      <c r="LR4" s="102"/>
      <c r="LS4" s="102"/>
      <c r="LT4" s="102"/>
      <c r="LU4" s="102"/>
      <c r="LV4" s="102"/>
      <c r="LW4" s="102"/>
      <c r="LX4" s="102"/>
      <c r="LY4" s="102"/>
      <c r="LZ4" s="102"/>
      <c r="MA4" s="102"/>
      <c r="MB4" s="102"/>
      <c r="MC4" s="102"/>
      <c r="MD4" s="102"/>
      <c r="ME4" s="102"/>
      <c r="MF4" s="102"/>
      <c r="MG4" s="102"/>
      <c r="MH4" s="102"/>
      <c r="MI4" s="102"/>
      <c r="MJ4" s="102"/>
      <c r="MK4" s="102"/>
      <c r="ML4" s="102"/>
      <c r="MM4" s="102"/>
      <c r="MN4" s="102"/>
      <c r="MO4" s="102"/>
      <c r="MP4" s="102"/>
      <c r="MQ4" s="102"/>
      <c r="MR4" s="102"/>
      <c r="MS4" s="102"/>
      <c r="MT4" s="102"/>
      <c r="MU4" s="102"/>
      <c r="MV4" s="102"/>
      <c r="MW4" s="102"/>
      <c r="MX4" s="102"/>
      <c r="MY4" s="102"/>
      <c r="MZ4" s="102"/>
      <c r="NA4" s="102"/>
      <c r="NB4" s="102"/>
      <c r="NC4" s="102"/>
      <c r="ND4" s="102"/>
      <c r="NE4" s="102"/>
      <c r="NF4" s="102"/>
      <c r="NG4" s="102"/>
      <c r="NH4" s="102"/>
      <c r="NI4" s="102"/>
      <c r="NJ4" s="102"/>
      <c r="NK4" s="102"/>
      <c r="NL4" s="102"/>
      <c r="NM4" s="102"/>
      <c r="NN4" s="102"/>
      <c r="NO4" s="102"/>
      <c r="NP4" s="102"/>
      <c r="NQ4" s="102"/>
      <c r="NR4" s="102"/>
      <c r="NS4" s="102"/>
      <c r="NT4" s="102"/>
      <c r="NU4" s="102"/>
      <c r="NV4" s="102"/>
      <c r="NW4" s="102"/>
      <c r="NX4" s="102"/>
      <c r="NY4" s="102"/>
      <c r="NZ4" s="102"/>
      <c r="OA4" s="102"/>
      <c r="OB4" s="102"/>
      <c r="OC4" s="102"/>
      <c r="OD4" s="102"/>
      <c r="OE4" s="102"/>
      <c r="OF4" s="102"/>
      <c r="OG4" s="102"/>
      <c r="OH4" s="102"/>
      <c r="OI4" s="102"/>
      <c r="OJ4" s="102"/>
      <c r="OK4" s="102"/>
      <c r="OL4" s="102"/>
      <c r="OM4" s="102"/>
      <c r="ON4" s="102"/>
      <c r="OO4" s="102"/>
      <c r="OP4" s="102"/>
      <c r="OQ4" s="102"/>
      <c r="OR4" s="102"/>
      <c r="OS4" s="102"/>
      <c r="OT4" s="102"/>
      <c r="OU4" s="102"/>
      <c r="OV4" s="102"/>
      <c r="OW4" s="102"/>
      <c r="OX4" s="102"/>
      <c r="OY4" s="102"/>
      <c r="OZ4" s="102"/>
      <c r="PA4" s="102"/>
      <c r="PB4" s="102"/>
      <c r="PC4" s="102"/>
      <c r="PD4" s="102"/>
      <c r="PE4" s="102"/>
      <c r="PF4" s="102"/>
      <c r="PG4" s="102"/>
      <c r="PH4" s="102"/>
      <c r="PI4" s="102"/>
      <c r="PJ4" s="102"/>
      <c r="PK4" s="102"/>
      <c r="PL4" s="102"/>
      <c r="PM4" s="102"/>
      <c r="PN4" s="102"/>
      <c r="PO4" s="102"/>
      <c r="PP4" s="102"/>
      <c r="PQ4" s="102"/>
      <c r="PR4" s="102"/>
      <c r="PS4" s="102"/>
      <c r="PT4" s="102"/>
      <c r="PU4" s="102"/>
      <c r="PV4" s="102"/>
      <c r="PW4" s="102"/>
      <c r="PX4" s="102"/>
      <c r="PY4" s="102"/>
      <c r="PZ4" s="102"/>
      <c r="QA4" s="102"/>
      <c r="QB4" s="102"/>
      <c r="QC4" s="102"/>
      <c r="QD4" s="102"/>
      <c r="QE4" s="102"/>
      <c r="QF4" s="102"/>
      <c r="QG4" s="102"/>
      <c r="QH4" s="102"/>
      <c r="QI4" s="102"/>
      <c r="QJ4" s="102"/>
      <c r="QK4" s="102"/>
      <c r="QL4" s="102"/>
      <c r="QM4" s="102"/>
      <c r="QN4" s="102"/>
      <c r="QO4" s="102"/>
      <c r="QP4" s="102"/>
      <c r="QQ4" s="102"/>
      <c r="QR4" s="102"/>
      <c r="QS4" s="102"/>
      <c r="QT4" s="102"/>
      <c r="QU4" s="102"/>
      <c r="QV4" s="102"/>
      <c r="QW4" s="102"/>
      <c r="QX4" s="102"/>
      <c r="QY4" s="102"/>
      <c r="QZ4" s="102"/>
      <c r="RA4" s="102"/>
      <c r="RB4" s="102"/>
      <c r="RC4" s="102"/>
      <c r="RD4" s="102"/>
      <c r="RE4" s="102"/>
      <c r="RF4" s="102"/>
      <c r="RG4" s="102"/>
      <c r="RH4" s="102"/>
      <c r="RI4" s="102"/>
      <c r="RJ4" s="102"/>
      <c r="RK4" s="102"/>
      <c r="RL4" s="102"/>
      <c r="RM4" s="102"/>
      <c r="RN4" s="102"/>
      <c r="RO4" s="102"/>
      <c r="RP4" s="102"/>
      <c r="RQ4" s="102"/>
      <c r="RR4" s="102"/>
      <c r="RS4" s="102"/>
      <c r="RT4" s="102"/>
      <c r="RU4" s="102"/>
      <c r="RV4" s="102"/>
      <c r="RW4" s="102"/>
      <c r="RX4" s="102"/>
      <c r="RY4" s="102"/>
      <c r="RZ4" s="102"/>
      <c r="SA4" s="102"/>
      <c r="SB4" s="102"/>
      <c r="SC4" s="102"/>
      <c r="SD4" s="102"/>
      <c r="SE4" s="102"/>
      <c r="SF4" s="102"/>
      <c r="SG4" s="102"/>
      <c r="SH4" s="102"/>
      <c r="SI4" s="102"/>
      <c r="SJ4" s="102"/>
      <c r="SK4" s="102"/>
      <c r="SL4" s="102"/>
      <c r="SM4" s="102"/>
      <c r="SN4" s="102"/>
      <c r="SO4" s="102"/>
      <c r="SP4" s="102"/>
      <c r="SQ4" s="102"/>
      <c r="SR4" s="102"/>
      <c r="SS4" s="102"/>
      <c r="ST4" s="102"/>
      <c r="SU4" s="102"/>
      <c r="SV4" s="102"/>
      <c r="SW4" s="102"/>
      <c r="SX4" s="102"/>
      <c r="SY4" s="102"/>
      <c r="SZ4" s="102"/>
      <c r="TA4" s="102"/>
      <c r="TB4" s="102"/>
      <c r="TC4" s="102"/>
      <c r="TD4" s="102"/>
      <c r="TE4" s="102"/>
      <c r="TF4" s="102"/>
      <c r="TG4" s="102"/>
      <c r="TH4" s="102"/>
      <c r="TI4" s="102"/>
      <c r="TJ4" s="102"/>
      <c r="TK4" s="102"/>
      <c r="TL4" s="102"/>
      <c r="TM4" s="102"/>
      <c r="TN4" s="102"/>
      <c r="TO4" s="102"/>
      <c r="TP4" s="102"/>
      <c r="TQ4" s="102"/>
      <c r="TR4" s="102"/>
      <c r="TS4" s="102"/>
      <c r="TT4" s="102"/>
      <c r="TU4" s="102"/>
      <c r="TV4" s="102"/>
      <c r="TW4" s="102"/>
      <c r="TX4" s="102"/>
      <c r="TY4" s="102"/>
      <c r="TZ4" s="102"/>
      <c r="UA4" s="102"/>
      <c r="UB4" s="102"/>
      <c r="UC4" s="102"/>
      <c r="UD4" s="102"/>
      <c r="UE4" s="102"/>
      <c r="UF4" s="102"/>
      <c r="UG4" s="102"/>
      <c r="UH4" s="102"/>
      <c r="UI4" s="102"/>
      <c r="UJ4" s="102"/>
      <c r="UK4" s="102"/>
      <c r="UL4" s="102"/>
      <c r="UM4" s="102"/>
      <c r="UN4" s="102"/>
      <c r="UO4" s="102"/>
      <c r="UP4" s="102"/>
      <c r="UQ4" s="102"/>
      <c r="UR4" s="102"/>
      <c r="US4" s="102"/>
      <c r="UT4" s="102"/>
      <c r="UU4" s="102"/>
      <c r="UV4" s="102"/>
      <c r="UW4" s="102"/>
      <c r="UX4" s="102"/>
      <c r="UY4" s="102"/>
      <c r="UZ4" s="102"/>
      <c r="VA4" s="102"/>
      <c r="VB4" s="102"/>
      <c r="VC4" s="102"/>
      <c r="VD4" s="102"/>
      <c r="VE4" s="102"/>
      <c r="VF4" s="102"/>
      <c r="VG4" s="102"/>
      <c r="VH4" s="102"/>
      <c r="VI4" s="102"/>
      <c r="VJ4" s="102"/>
      <c r="VK4" s="102"/>
      <c r="VL4" s="102"/>
      <c r="VM4" s="102"/>
      <c r="VN4" s="102"/>
      <c r="VO4" s="102"/>
      <c r="VP4" s="102"/>
      <c r="VQ4" s="102"/>
      <c r="VR4" s="102"/>
      <c r="VS4" s="102"/>
      <c r="VT4" s="102"/>
      <c r="VU4" s="102"/>
      <c r="VV4" s="102"/>
      <c r="VW4" s="102"/>
      <c r="VX4" s="102"/>
      <c r="VY4" s="102"/>
      <c r="VZ4" s="102"/>
      <c r="WA4" s="102"/>
      <c r="WB4" s="102"/>
      <c r="WC4" s="102"/>
      <c r="WD4" s="102"/>
      <c r="WE4" s="102"/>
      <c r="WF4" s="102"/>
      <c r="WG4" s="102"/>
      <c r="WH4" s="102"/>
      <c r="WI4" s="102"/>
      <c r="WJ4" s="102"/>
      <c r="WK4" s="102"/>
      <c r="WL4" s="102"/>
      <c r="WM4" s="102"/>
      <c r="WN4" s="102"/>
      <c r="WO4" s="102"/>
      <c r="WP4" s="102"/>
      <c r="WQ4" s="102"/>
      <c r="WR4" s="102"/>
      <c r="WS4" s="102"/>
      <c r="WT4" s="102"/>
      <c r="WU4" s="102"/>
      <c r="WV4" s="102"/>
      <c r="WW4" s="102"/>
      <c r="WX4" s="102"/>
      <c r="WY4" s="102"/>
      <c r="WZ4" s="102"/>
      <c r="XA4" s="102"/>
      <c r="XB4" s="102"/>
      <c r="XC4" s="102"/>
      <c r="XD4" s="102"/>
      <c r="XE4" s="102"/>
      <c r="XF4" s="102"/>
      <c r="XG4" s="102"/>
      <c r="XH4" s="102"/>
      <c r="XI4" s="102"/>
      <c r="XJ4" s="102"/>
      <c r="XK4" s="102"/>
      <c r="XL4" s="102"/>
      <c r="XM4" s="102"/>
      <c r="XN4" s="102"/>
      <c r="XO4" s="102"/>
      <c r="XP4" s="102"/>
      <c r="XQ4" s="102"/>
      <c r="XR4" s="102"/>
      <c r="XS4" s="102"/>
      <c r="XT4" s="102"/>
      <c r="XU4" s="102"/>
      <c r="XV4" s="102"/>
      <c r="XW4" s="102"/>
      <c r="XX4" s="102"/>
      <c r="XY4" s="102"/>
      <c r="XZ4" s="102"/>
      <c r="YA4" s="102"/>
      <c r="YB4" s="102"/>
      <c r="YC4" s="102"/>
      <c r="YD4" s="102"/>
      <c r="YE4" s="102"/>
      <c r="YF4" s="102"/>
      <c r="YG4" s="102"/>
      <c r="YH4" s="102"/>
      <c r="YI4" s="102"/>
      <c r="YJ4" s="102"/>
      <c r="YK4" s="102"/>
      <c r="YL4" s="102"/>
      <c r="YM4" s="102"/>
      <c r="YN4" s="102"/>
      <c r="YO4" s="102"/>
      <c r="YP4" s="102"/>
      <c r="YQ4" s="102"/>
      <c r="YR4" s="102"/>
      <c r="YS4" s="102"/>
      <c r="YT4" s="102"/>
      <c r="YU4" s="102"/>
      <c r="YV4" s="102"/>
      <c r="YW4" s="102"/>
      <c r="YX4" s="102"/>
      <c r="YY4" s="102"/>
      <c r="YZ4" s="102"/>
      <c r="ZA4" s="102"/>
      <c r="ZB4" s="102"/>
      <c r="ZC4" s="102"/>
      <c r="ZD4" s="102"/>
      <c r="ZE4" s="102"/>
      <c r="ZF4" s="102"/>
      <c r="ZG4" s="102"/>
      <c r="ZH4" s="102"/>
      <c r="ZI4" s="102"/>
      <c r="ZJ4" s="102"/>
      <c r="ZK4" s="102"/>
      <c r="ZL4" s="102"/>
      <c r="ZM4" s="102"/>
      <c r="ZN4" s="102"/>
      <c r="ZO4" s="102"/>
      <c r="ZP4" s="102"/>
      <c r="ZQ4" s="102"/>
      <c r="ZR4" s="102"/>
      <c r="ZS4" s="102"/>
      <c r="ZT4" s="102"/>
      <c r="ZU4" s="102"/>
      <c r="ZV4" s="102"/>
      <c r="ZW4" s="102"/>
      <c r="ZX4" s="102"/>
      <c r="ZY4" s="102"/>
      <c r="ZZ4" s="102"/>
      <c r="AAA4" s="102"/>
      <c r="AAB4" s="102"/>
      <c r="AAC4" s="102"/>
      <c r="AAD4" s="102"/>
      <c r="AAE4" s="102"/>
      <c r="AAF4" s="102"/>
      <c r="AAG4" s="102"/>
      <c r="AAH4" s="102"/>
      <c r="AAI4" s="102"/>
      <c r="AAJ4" s="102"/>
      <c r="AAK4" s="102"/>
      <c r="AAL4" s="102"/>
      <c r="AAM4" s="102"/>
      <c r="AAN4" s="102"/>
      <c r="AAO4" s="102"/>
      <c r="AAP4" s="102"/>
      <c r="AAQ4" s="102"/>
      <c r="AAR4" s="102"/>
      <c r="AAS4" s="102"/>
      <c r="AAT4" s="102"/>
      <c r="AAU4" s="102"/>
      <c r="AAV4" s="102"/>
      <c r="AAW4" s="102"/>
      <c r="AAX4" s="102"/>
      <c r="AAY4" s="102"/>
      <c r="AAZ4" s="102"/>
      <c r="ABA4" s="102"/>
      <c r="ABB4" s="102"/>
      <c r="ABC4" s="102"/>
      <c r="ABD4" s="102"/>
      <c r="ABE4" s="102"/>
      <c r="ABF4" s="102"/>
      <c r="ABG4" s="102"/>
      <c r="ABH4" s="102"/>
      <c r="ABI4" s="102"/>
      <c r="ABJ4" s="102"/>
      <c r="ABK4" s="102"/>
      <c r="ABL4" s="102"/>
      <c r="ABM4" s="102"/>
      <c r="ABN4" s="102"/>
      <c r="ABO4" s="102"/>
      <c r="ABP4" s="102"/>
      <c r="ABQ4" s="102"/>
      <c r="ABR4" s="102"/>
      <c r="ABS4" s="102"/>
      <c r="ABT4" s="102"/>
      <c r="ABU4" s="102"/>
      <c r="ABV4" s="102"/>
      <c r="ABW4" s="102"/>
      <c r="ABX4" s="102"/>
      <c r="ABY4" s="102"/>
      <c r="ABZ4" s="102"/>
      <c r="ACA4" s="102"/>
      <c r="ACB4" s="102"/>
      <c r="ACC4" s="102"/>
      <c r="ACD4" s="102"/>
      <c r="ACE4" s="102"/>
      <c r="ACF4" s="102"/>
      <c r="ACG4" s="102"/>
      <c r="ACH4" s="102"/>
      <c r="ACI4" s="102"/>
      <c r="ACJ4" s="102"/>
      <c r="ACK4" s="102"/>
      <c r="ACL4" s="102"/>
      <c r="ACM4" s="102"/>
      <c r="ACN4" s="102"/>
      <c r="ACO4" s="102"/>
      <c r="ACP4" s="102"/>
      <c r="ACQ4" s="102"/>
      <c r="ACR4" s="102"/>
      <c r="ACS4" s="102"/>
      <c r="ACT4" s="102"/>
      <c r="ACU4" s="102"/>
      <c r="ACV4" s="102"/>
      <c r="ACW4" s="102"/>
      <c r="ACX4" s="102"/>
      <c r="ACY4" s="102"/>
      <c r="ACZ4" s="102"/>
      <c r="ADA4" s="102"/>
      <c r="ADB4" s="102"/>
      <c r="ADC4" s="102"/>
      <c r="ADD4" s="102"/>
      <c r="ADE4" s="102"/>
      <c r="ADF4" s="102"/>
      <c r="ADG4" s="102"/>
      <c r="ADH4" s="102"/>
      <c r="ADI4" s="102"/>
      <c r="ADJ4" s="102"/>
      <c r="ADK4" s="102"/>
      <c r="ADL4" s="102"/>
      <c r="ADM4" s="102"/>
      <c r="ADN4" s="102"/>
      <c r="ADO4" s="102"/>
      <c r="ADP4" s="102"/>
      <c r="ADQ4" s="102"/>
      <c r="ADR4" s="102"/>
      <c r="ADS4" s="102"/>
      <c r="ADT4" s="102"/>
      <c r="ADU4" s="102"/>
      <c r="ADV4" s="102"/>
      <c r="ADW4" s="102"/>
      <c r="ADX4" s="102"/>
      <c r="ADY4" s="102"/>
      <c r="ADZ4" s="102"/>
      <c r="AEA4" s="102"/>
      <c r="AEB4" s="102"/>
      <c r="AEC4" s="102"/>
      <c r="AED4" s="102"/>
      <c r="AEE4" s="102"/>
      <c r="AEF4" s="102"/>
      <c r="AEG4" s="102"/>
      <c r="AEH4" s="102"/>
      <c r="AEI4" s="102"/>
      <c r="AEJ4" s="102"/>
      <c r="AEK4" s="102"/>
      <c r="AEL4" s="102"/>
      <c r="AEM4" s="102"/>
      <c r="AEN4" s="102"/>
      <c r="AEO4" s="102"/>
      <c r="AEP4" s="102"/>
      <c r="AEQ4" s="102"/>
      <c r="AER4" s="102"/>
      <c r="AES4" s="102"/>
      <c r="AET4" s="102"/>
      <c r="AEU4" s="102"/>
      <c r="AEV4" s="102"/>
      <c r="AEW4" s="102"/>
      <c r="AEX4" s="102"/>
      <c r="AEY4" s="102"/>
      <c r="AEZ4" s="102"/>
      <c r="AFA4" s="102"/>
      <c r="AFB4" s="102"/>
      <c r="AFC4" s="102"/>
      <c r="AFD4" s="102"/>
      <c r="AFE4" s="102"/>
      <c r="AFF4" s="102"/>
      <c r="AFG4" s="102"/>
      <c r="AFH4" s="102"/>
      <c r="AFI4" s="102"/>
      <c r="AFJ4" s="102"/>
      <c r="AFK4" s="102"/>
      <c r="AFL4" s="102"/>
      <c r="AFM4" s="102"/>
      <c r="AFN4" s="102"/>
      <c r="AFO4" s="102"/>
      <c r="AFP4" s="102"/>
      <c r="AFQ4" s="102"/>
      <c r="AFR4" s="102"/>
      <c r="AFS4" s="102"/>
      <c r="AFT4" s="102"/>
      <c r="AFU4" s="102"/>
      <c r="AFV4" s="102"/>
      <c r="AFW4" s="102"/>
      <c r="AFX4" s="102"/>
      <c r="AFY4" s="102"/>
      <c r="AFZ4" s="102"/>
      <c r="AGA4" s="102"/>
      <c r="AGB4" s="102"/>
      <c r="AGC4" s="102"/>
      <c r="AGD4" s="102"/>
      <c r="AGE4" s="102"/>
      <c r="AGF4" s="102"/>
      <c r="AGG4" s="102"/>
      <c r="AGH4" s="102"/>
      <c r="AGI4" s="102"/>
      <c r="AGJ4" s="102"/>
      <c r="AGK4" s="102"/>
      <c r="AGL4" s="102"/>
      <c r="AGM4" s="102"/>
      <c r="AGN4" s="102"/>
      <c r="AGO4" s="102"/>
      <c r="AGP4" s="102"/>
      <c r="AGQ4" s="102"/>
      <c r="AGR4" s="102"/>
      <c r="AGS4" s="102"/>
      <c r="AGT4" s="102"/>
      <c r="AGU4" s="102"/>
      <c r="AGV4" s="102"/>
      <c r="AGW4" s="102"/>
      <c r="AGX4" s="102"/>
      <c r="AGY4" s="102"/>
      <c r="AGZ4" s="102"/>
      <c r="AHA4" s="102"/>
      <c r="AHB4" s="102"/>
      <c r="AHC4" s="102"/>
      <c r="AHD4" s="102"/>
      <c r="AHE4" s="102"/>
      <c r="AHF4" s="102"/>
      <c r="AHG4" s="102"/>
      <c r="AHH4" s="102"/>
      <c r="AHI4" s="102"/>
      <c r="AHJ4" s="102"/>
      <c r="AHK4" s="102"/>
      <c r="AHL4" s="102"/>
      <c r="AHM4" s="102"/>
      <c r="AHN4" s="102"/>
      <c r="AHO4" s="102"/>
      <c r="AHP4" s="102"/>
      <c r="AHQ4" s="102"/>
      <c r="AHR4" s="102"/>
      <c r="AHS4" s="102"/>
      <c r="AHT4" s="102"/>
      <c r="AHU4" s="102"/>
      <c r="AHV4" s="102"/>
      <c r="AHW4" s="102"/>
      <c r="AHX4" s="102"/>
      <c r="AHY4" s="102"/>
      <c r="AHZ4" s="102"/>
      <c r="AIA4" s="102"/>
      <c r="AIB4" s="102"/>
      <c r="AIC4" s="102"/>
      <c r="AID4" s="102"/>
      <c r="AIE4" s="102"/>
      <c r="AIF4" s="102"/>
      <c r="AIG4" s="102"/>
      <c r="AIH4" s="102"/>
      <c r="AII4" s="102"/>
      <c r="AIJ4" s="102"/>
    </row>
    <row r="5" spans="1:920" s="108" customFormat="1" ht="12.95" customHeight="1">
      <c r="A5" s="116"/>
      <c r="B5" s="116"/>
      <c r="C5" s="116"/>
      <c r="D5" s="116"/>
      <c r="E5" s="362" t="str">
        <f>BS!E5</f>
        <v>35.11</v>
      </c>
      <c r="F5" s="362"/>
      <c r="G5" s="362"/>
      <c r="H5" s="362"/>
      <c r="I5" s="104"/>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17"/>
      <c r="EU5" s="117"/>
      <c r="EV5" s="117"/>
      <c r="EW5" s="117"/>
      <c r="EX5" s="117"/>
      <c r="EY5" s="117"/>
      <c r="EZ5" s="117"/>
      <c r="FA5" s="117"/>
      <c r="FB5" s="117"/>
      <c r="FC5" s="117"/>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7"/>
      <c r="JL5" s="117"/>
      <c r="JM5" s="117"/>
      <c r="JN5" s="117"/>
      <c r="JO5" s="117"/>
      <c r="JP5" s="117"/>
      <c r="JQ5" s="117"/>
      <c r="JR5" s="117"/>
      <c r="JS5" s="117"/>
      <c r="JT5" s="117"/>
      <c r="JU5" s="117"/>
      <c r="JV5" s="117"/>
      <c r="JW5" s="117"/>
      <c r="JX5" s="117"/>
      <c r="JY5" s="117"/>
      <c r="JZ5" s="117"/>
      <c r="KA5" s="117"/>
      <c r="KB5" s="117"/>
      <c r="KC5" s="117"/>
      <c r="KD5" s="117"/>
      <c r="KE5" s="117"/>
      <c r="KF5" s="117"/>
      <c r="KG5" s="117"/>
      <c r="KH5" s="117"/>
      <c r="KI5" s="117"/>
      <c r="KJ5" s="117"/>
      <c r="KK5" s="117"/>
      <c r="KL5" s="117"/>
      <c r="KM5" s="117"/>
      <c r="KN5" s="117"/>
      <c r="KO5" s="117"/>
      <c r="KP5" s="117"/>
      <c r="KQ5" s="117"/>
      <c r="KR5" s="117"/>
      <c r="KS5" s="117"/>
      <c r="KT5" s="117"/>
      <c r="KU5" s="117"/>
      <c r="KV5" s="117"/>
      <c r="KW5" s="117"/>
      <c r="KX5" s="117"/>
      <c r="KY5" s="117"/>
      <c r="KZ5" s="117"/>
      <c r="LA5" s="117"/>
      <c r="LB5" s="117"/>
      <c r="LC5" s="117"/>
      <c r="LD5" s="117"/>
      <c r="LE5" s="117"/>
      <c r="LF5" s="117"/>
      <c r="LG5" s="117"/>
      <c r="LH5" s="117"/>
      <c r="LI5" s="117"/>
      <c r="LJ5" s="117"/>
      <c r="LK5" s="117"/>
      <c r="LL5" s="117"/>
      <c r="LM5" s="117"/>
      <c r="LN5" s="117"/>
      <c r="LO5" s="117"/>
      <c r="LP5" s="117"/>
      <c r="LQ5" s="117"/>
      <c r="LR5" s="117"/>
      <c r="LS5" s="117"/>
      <c r="LT5" s="117"/>
      <c r="LU5" s="117"/>
      <c r="LV5" s="117"/>
      <c r="LW5" s="117"/>
      <c r="LX5" s="117"/>
      <c r="LY5" s="117"/>
      <c r="LZ5" s="117"/>
      <c r="MA5" s="117"/>
      <c r="MB5" s="117"/>
      <c r="MC5" s="117"/>
      <c r="MD5" s="117"/>
      <c r="ME5" s="117"/>
      <c r="MF5" s="117"/>
      <c r="MG5" s="117"/>
      <c r="MH5" s="117"/>
      <c r="MI5" s="117"/>
      <c r="MJ5" s="117"/>
      <c r="MK5" s="117"/>
      <c r="ML5" s="117"/>
      <c r="MM5" s="117"/>
      <c r="MN5" s="117"/>
      <c r="MO5" s="117"/>
      <c r="MP5" s="117"/>
      <c r="MQ5" s="117"/>
      <c r="MR5" s="117"/>
      <c r="MS5" s="117"/>
      <c r="MT5" s="117"/>
      <c r="MU5" s="117"/>
      <c r="MV5" s="117"/>
      <c r="MW5" s="117"/>
      <c r="MX5" s="117"/>
      <c r="MY5" s="117"/>
      <c r="MZ5" s="117"/>
      <c r="NA5" s="117"/>
      <c r="NB5" s="117"/>
      <c r="NC5" s="117"/>
      <c r="ND5" s="117"/>
      <c r="NE5" s="117"/>
      <c r="NF5" s="117"/>
      <c r="NG5" s="117"/>
      <c r="NH5" s="117"/>
      <c r="NI5" s="117"/>
      <c r="NJ5" s="117"/>
      <c r="NK5" s="117"/>
      <c r="NL5" s="117"/>
      <c r="NM5" s="117"/>
      <c r="NN5" s="117"/>
      <c r="NO5" s="117"/>
      <c r="NP5" s="117"/>
      <c r="NQ5" s="117"/>
      <c r="NR5" s="117"/>
      <c r="NS5" s="117"/>
      <c r="NT5" s="117"/>
      <c r="NU5" s="117"/>
      <c r="NV5" s="117"/>
      <c r="NW5" s="117"/>
      <c r="NX5" s="117"/>
      <c r="NY5" s="117"/>
      <c r="NZ5" s="117"/>
      <c r="OA5" s="117"/>
      <c r="OB5" s="117"/>
      <c r="OC5" s="117"/>
      <c r="OD5" s="117"/>
      <c r="OE5" s="117"/>
      <c r="OF5" s="117"/>
      <c r="OG5" s="117"/>
      <c r="OH5" s="117"/>
      <c r="OI5" s="117"/>
      <c r="OJ5" s="117"/>
      <c r="OK5" s="117"/>
      <c r="OL5" s="117"/>
      <c r="OM5" s="117"/>
      <c r="ON5" s="117"/>
      <c r="OO5" s="117"/>
      <c r="OP5" s="117"/>
      <c r="OQ5" s="117"/>
      <c r="OR5" s="117"/>
      <c r="OS5" s="117"/>
      <c r="OT5" s="117"/>
      <c r="OU5" s="117"/>
      <c r="OV5" s="117"/>
      <c r="OW5" s="117"/>
      <c r="OX5" s="117"/>
      <c r="OY5" s="117"/>
      <c r="OZ5" s="117"/>
      <c r="PA5" s="117"/>
      <c r="PB5" s="117"/>
      <c r="PC5" s="117"/>
      <c r="PD5" s="117"/>
      <c r="PE5" s="117"/>
      <c r="PF5" s="117"/>
      <c r="PG5" s="117"/>
      <c r="PH5" s="117"/>
      <c r="PI5" s="117"/>
      <c r="PJ5" s="117"/>
      <c r="PK5" s="117"/>
      <c r="PL5" s="117"/>
      <c r="PM5" s="117"/>
      <c r="PN5" s="117"/>
      <c r="PO5" s="117"/>
      <c r="PP5" s="117"/>
      <c r="PQ5" s="117"/>
      <c r="PR5" s="117"/>
      <c r="PS5" s="117"/>
      <c r="PT5" s="117"/>
      <c r="PU5" s="117"/>
      <c r="PV5" s="117"/>
      <c r="PW5" s="117"/>
      <c r="PX5" s="117"/>
      <c r="PY5" s="117"/>
      <c r="PZ5" s="117"/>
      <c r="QA5" s="117"/>
      <c r="QB5" s="117"/>
      <c r="QC5" s="117"/>
      <c r="QD5" s="117"/>
      <c r="QE5" s="117"/>
      <c r="QF5" s="117"/>
      <c r="QG5" s="117"/>
      <c r="QH5" s="117"/>
      <c r="QI5" s="117"/>
      <c r="QJ5" s="117"/>
      <c r="QK5" s="117"/>
      <c r="QL5" s="117"/>
      <c r="QM5" s="117"/>
      <c r="QN5" s="117"/>
      <c r="QO5" s="117"/>
      <c r="QP5" s="117"/>
      <c r="QQ5" s="117"/>
      <c r="QR5" s="117"/>
      <c r="QS5" s="117"/>
      <c r="QT5" s="117"/>
      <c r="QU5" s="117"/>
      <c r="QV5" s="117"/>
      <c r="QW5" s="117"/>
      <c r="QX5" s="117"/>
      <c r="QY5" s="117"/>
      <c r="QZ5" s="117"/>
      <c r="RA5" s="117"/>
      <c r="RB5" s="117"/>
      <c r="RC5" s="117"/>
      <c r="RD5" s="117"/>
      <c r="RE5" s="117"/>
      <c r="RF5" s="117"/>
      <c r="RG5" s="117"/>
      <c r="RH5" s="117"/>
      <c r="RI5" s="117"/>
      <c r="RJ5" s="117"/>
      <c r="RK5" s="117"/>
      <c r="RL5" s="117"/>
      <c r="RM5" s="117"/>
      <c r="RN5" s="117"/>
      <c r="RO5" s="117"/>
      <c r="RP5" s="117"/>
      <c r="RQ5" s="117"/>
      <c r="RR5" s="117"/>
      <c r="RS5" s="117"/>
      <c r="RT5" s="117"/>
      <c r="RU5" s="117"/>
      <c r="RV5" s="117"/>
      <c r="RW5" s="117"/>
      <c r="RX5" s="117"/>
      <c r="RY5" s="117"/>
      <c r="RZ5" s="117"/>
      <c r="SA5" s="117"/>
      <c r="SB5" s="117"/>
      <c r="SC5" s="117"/>
      <c r="SD5" s="117"/>
      <c r="SE5" s="117"/>
      <c r="SF5" s="117"/>
      <c r="SG5" s="117"/>
      <c r="SH5" s="117"/>
      <c r="SI5" s="117"/>
      <c r="SJ5" s="117"/>
      <c r="SK5" s="117"/>
      <c r="SL5" s="117"/>
      <c r="SM5" s="117"/>
      <c r="SN5" s="117"/>
      <c r="SO5" s="117"/>
      <c r="SP5" s="117"/>
      <c r="SQ5" s="117"/>
      <c r="SR5" s="117"/>
      <c r="SS5" s="117"/>
      <c r="ST5" s="117"/>
      <c r="SU5" s="117"/>
      <c r="SV5" s="117"/>
      <c r="SW5" s="117"/>
      <c r="SX5" s="117"/>
      <c r="SY5" s="117"/>
      <c r="SZ5" s="117"/>
      <c r="TA5" s="117"/>
      <c r="TB5" s="117"/>
      <c r="TC5" s="117"/>
      <c r="TD5" s="117"/>
      <c r="TE5" s="117"/>
      <c r="TF5" s="117"/>
      <c r="TG5" s="117"/>
      <c r="TH5" s="117"/>
      <c r="TI5" s="117"/>
      <c r="TJ5" s="117"/>
      <c r="TK5" s="117"/>
      <c r="TL5" s="117"/>
      <c r="TM5" s="117"/>
      <c r="TN5" s="117"/>
      <c r="TO5" s="117"/>
      <c r="TP5" s="117"/>
      <c r="TQ5" s="117"/>
      <c r="TR5" s="117"/>
      <c r="TS5" s="117"/>
      <c r="TT5" s="117"/>
      <c r="TU5" s="117"/>
      <c r="TV5" s="117"/>
      <c r="TW5" s="117"/>
      <c r="TX5" s="117"/>
      <c r="TY5" s="117"/>
      <c r="TZ5" s="117"/>
      <c r="UA5" s="117"/>
      <c r="UB5" s="117"/>
      <c r="UC5" s="117"/>
      <c r="UD5" s="117"/>
      <c r="UE5" s="117"/>
      <c r="UF5" s="117"/>
      <c r="UG5" s="117"/>
      <c r="UH5" s="117"/>
      <c r="UI5" s="117"/>
      <c r="UJ5" s="117"/>
      <c r="UK5" s="117"/>
      <c r="UL5" s="117"/>
      <c r="UM5" s="117"/>
      <c r="UN5" s="117"/>
      <c r="UO5" s="117"/>
      <c r="UP5" s="117"/>
      <c r="UQ5" s="117"/>
      <c r="UR5" s="117"/>
      <c r="US5" s="117"/>
      <c r="UT5" s="117"/>
      <c r="UU5" s="117"/>
      <c r="UV5" s="117"/>
      <c r="UW5" s="117"/>
      <c r="UX5" s="117"/>
      <c r="UY5" s="117"/>
      <c r="UZ5" s="117"/>
      <c r="VA5" s="117"/>
      <c r="VB5" s="117"/>
      <c r="VC5" s="117"/>
      <c r="VD5" s="117"/>
      <c r="VE5" s="117"/>
      <c r="VF5" s="117"/>
      <c r="VG5" s="117"/>
      <c r="VH5" s="117"/>
      <c r="VI5" s="117"/>
      <c r="VJ5" s="117"/>
      <c r="VK5" s="117"/>
      <c r="VL5" s="117"/>
      <c r="VM5" s="117"/>
      <c r="VN5" s="117"/>
      <c r="VO5" s="117"/>
      <c r="VP5" s="117"/>
      <c r="VQ5" s="117"/>
      <c r="VR5" s="117"/>
      <c r="VS5" s="117"/>
      <c r="VT5" s="117"/>
      <c r="VU5" s="117"/>
      <c r="VV5" s="117"/>
      <c r="VW5" s="117"/>
      <c r="VX5" s="117"/>
      <c r="VY5" s="117"/>
      <c r="VZ5" s="117"/>
      <c r="WA5" s="117"/>
      <c r="WB5" s="117"/>
      <c r="WC5" s="117"/>
      <c r="WD5" s="117"/>
      <c r="WE5" s="117"/>
      <c r="WF5" s="117"/>
      <c r="WG5" s="117"/>
      <c r="WH5" s="117"/>
      <c r="WI5" s="117"/>
      <c r="WJ5" s="117"/>
      <c r="WK5" s="117"/>
      <c r="WL5" s="117"/>
      <c r="WM5" s="117"/>
      <c r="WN5" s="117"/>
      <c r="WO5" s="117"/>
      <c r="WP5" s="117"/>
      <c r="WQ5" s="117"/>
      <c r="WR5" s="117"/>
      <c r="WS5" s="117"/>
      <c r="WT5" s="117"/>
      <c r="WU5" s="117"/>
      <c r="WV5" s="117"/>
      <c r="WW5" s="117"/>
      <c r="WX5" s="117"/>
      <c r="WY5" s="117"/>
      <c r="WZ5" s="117"/>
      <c r="XA5" s="117"/>
      <c r="XB5" s="117"/>
      <c r="XC5" s="117"/>
      <c r="XD5" s="117"/>
      <c r="XE5" s="117"/>
      <c r="XF5" s="117"/>
      <c r="XG5" s="117"/>
      <c r="XH5" s="117"/>
      <c r="XI5" s="117"/>
      <c r="XJ5" s="117"/>
      <c r="XK5" s="117"/>
      <c r="XL5" s="117"/>
      <c r="XM5" s="117"/>
      <c r="XN5" s="117"/>
      <c r="XO5" s="117"/>
      <c r="XP5" s="117"/>
      <c r="XQ5" s="117"/>
      <c r="XR5" s="117"/>
      <c r="XS5" s="117"/>
      <c r="XT5" s="117"/>
      <c r="XU5" s="117"/>
      <c r="XV5" s="117"/>
      <c r="XW5" s="117"/>
      <c r="XX5" s="117"/>
      <c r="XY5" s="117"/>
      <c r="XZ5" s="117"/>
      <c r="YA5" s="117"/>
      <c r="YB5" s="117"/>
      <c r="YC5" s="117"/>
      <c r="YD5" s="117"/>
      <c r="YE5" s="117"/>
      <c r="YF5" s="117"/>
      <c r="YG5" s="117"/>
      <c r="YH5" s="117"/>
      <c r="YI5" s="117"/>
      <c r="YJ5" s="117"/>
      <c r="YK5" s="117"/>
      <c r="YL5" s="117"/>
      <c r="YM5" s="117"/>
      <c r="YN5" s="117"/>
      <c r="YO5" s="117"/>
      <c r="YP5" s="117"/>
      <c r="YQ5" s="117"/>
      <c r="YR5" s="117"/>
      <c r="YS5" s="117"/>
      <c r="YT5" s="117"/>
      <c r="YU5" s="117"/>
      <c r="YV5" s="117"/>
      <c r="YW5" s="117"/>
      <c r="YX5" s="117"/>
      <c r="YY5" s="117"/>
      <c r="YZ5" s="117"/>
      <c r="ZA5" s="117"/>
      <c r="ZB5" s="117"/>
      <c r="ZC5" s="117"/>
      <c r="ZD5" s="117"/>
      <c r="ZE5" s="117"/>
      <c r="ZF5" s="117"/>
      <c r="ZG5" s="117"/>
      <c r="ZH5" s="117"/>
      <c r="ZI5" s="117"/>
      <c r="ZJ5" s="117"/>
      <c r="ZK5" s="117"/>
      <c r="ZL5" s="117"/>
      <c r="ZM5" s="117"/>
      <c r="ZN5" s="117"/>
      <c r="ZO5" s="117"/>
      <c r="ZP5" s="117"/>
      <c r="ZQ5" s="117"/>
      <c r="ZR5" s="117"/>
      <c r="ZS5" s="117"/>
      <c r="ZT5" s="117"/>
      <c r="ZU5" s="117"/>
      <c r="ZV5" s="117"/>
      <c r="ZW5" s="117"/>
      <c r="ZX5" s="117"/>
      <c r="ZY5" s="117"/>
      <c r="ZZ5" s="117"/>
      <c r="AAA5" s="117"/>
      <c r="AAB5" s="117"/>
      <c r="AAC5" s="117"/>
      <c r="AAD5" s="117"/>
      <c r="AAE5" s="117"/>
      <c r="AAF5" s="117"/>
      <c r="AAG5" s="117"/>
      <c r="AAH5" s="117"/>
      <c r="AAI5" s="117"/>
      <c r="AAJ5" s="117"/>
      <c r="AAK5" s="117"/>
      <c r="AAL5" s="117"/>
      <c r="AAM5" s="117"/>
      <c r="AAN5" s="117"/>
      <c r="AAO5" s="117"/>
      <c r="AAP5" s="117"/>
      <c r="AAQ5" s="117"/>
      <c r="AAR5" s="117"/>
      <c r="AAS5" s="117"/>
      <c r="AAT5" s="117"/>
      <c r="AAU5" s="117"/>
      <c r="AAV5" s="117"/>
      <c r="AAW5" s="117"/>
      <c r="AAX5" s="117"/>
      <c r="AAY5" s="117"/>
      <c r="AAZ5" s="117"/>
      <c r="ABA5" s="117"/>
      <c r="ABB5" s="117"/>
      <c r="ABC5" s="117"/>
      <c r="ABD5" s="117"/>
      <c r="ABE5" s="117"/>
      <c r="ABF5" s="117"/>
      <c r="ABG5" s="117"/>
      <c r="ABH5" s="117"/>
      <c r="ABI5" s="117"/>
      <c r="ABJ5" s="117"/>
      <c r="ABK5" s="117"/>
      <c r="ABL5" s="117"/>
      <c r="ABM5" s="117"/>
      <c r="ABN5" s="117"/>
      <c r="ABO5" s="117"/>
      <c r="ABP5" s="117"/>
      <c r="ABQ5" s="117"/>
      <c r="ABR5" s="117"/>
      <c r="ABS5" s="117"/>
      <c r="ABT5" s="117"/>
      <c r="ABU5" s="117"/>
      <c r="ABV5" s="117"/>
      <c r="ABW5" s="117"/>
      <c r="ABX5" s="117"/>
      <c r="ABY5" s="117"/>
      <c r="ABZ5" s="117"/>
      <c r="ACA5" s="117"/>
      <c r="ACB5" s="117"/>
      <c r="ACC5" s="117"/>
      <c r="ACD5" s="117"/>
      <c r="ACE5" s="117"/>
      <c r="ACF5" s="117"/>
      <c r="ACG5" s="117"/>
      <c r="ACH5" s="117"/>
      <c r="ACI5" s="117"/>
      <c r="ACJ5" s="117"/>
      <c r="ACK5" s="117"/>
      <c r="ACL5" s="117"/>
      <c r="ACM5" s="117"/>
      <c r="ACN5" s="117"/>
      <c r="ACO5" s="117"/>
      <c r="ACP5" s="117"/>
      <c r="ACQ5" s="117"/>
      <c r="ACR5" s="117"/>
      <c r="ACS5" s="117"/>
      <c r="ACT5" s="117"/>
      <c r="ACU5" s="117"/>
      <c r="ACV5" s="117"/>
      <c r="ACW5" s="117"/>
      <c r="ACX5" s="117"/>
      <c r="ACY5" s="117"/>
      <c r="ACZ5" s="117"/>
      <c r="ADA5" s="117"/>
      <c r="ADB5" s="117"/>
      <c r="ADC5" s="117"/>
      <c r="ADD5" s="117"/>
      <c r="ADE5" s="117"/>
      <c r="ADF5" s="117"/>
      <c r="ADG5" s="117"/>
      <c r="ADH5" s="117"/>
      <c r="ADI5" s="117"/>
      <c r="ADJ5" s="117"/>
      <c r="ADK5" s="117"/>
      <c r="ADL5" s="117"/>
      <c r="ADM5" s="117"/>
      <c r="ADN5" s="117"/>
      <c r="ADO5" s="117"/>
      <c r="ADP5" s="117"/>
      <c r="ADQ5" s="117"/>
      <c r="ADR5" s="117"/>
      <c r="ADS5" s="117"/>
      <c r="ADT5" s="117"/>
      <c r="ADU5" s="117"/>
      <c r="ADV5" s="117"/>
      <c r="ADW5" s="117"/>
      <c r="ADX5" s="117"/>
      <c r="ADY5" s="117"/>
      <c r="ADZ5" s="117"/>
      <c r="AEA5" s="117"/>
      <c r="AEB5" s="117"/>
      <c r="AEC5" s="117"/>
      <c r="AED5" s="117"/>
      <c r="AEE5" s="117"/>
      <c r="AEF5" s="117"/>
      <c r="AEG5" s="117"/>
      <c r="AEH5" s="117"/>
      <c r="AEI5" s="117"/>
      <c r="AEJ5" s="117"/>
      <c r="AEK5" s="117"/>
      <c r="AEL5" s="117"/>
      <c r="AEM5" s="117"/>
      <c r="AEN5" s="117"/>
      <c r="AEO5" s="117"/>
      <c r="AEP5" s="117"/>
      <c r="AEQ5" s="117"/>
      <c r="AER5" s="117"/>
      <c r="AES5" s="117"/>
      <c r="AET5" s="117"/>
      <c r="AEU5" s="117"/>
      <c r="AEV5" s="117"/>
      <c r="AEW5" s="117"/>
      <c r="AEX5" s="117"/>
      <c r="AEY5" s="117"/>
      <c r="AEZ5" s="117"/>
      <c r="AFA5" s="117"/>
      <c r="AFB5" s="117"/>
      <c r="AFC5" s="117"/>
      <c r="AFD5" s="117"/>
      <c r="AFE5" s="117"/>
      <c r="AFF5" s="117"/>
      <c r="AFG5" s="117"/>
      <c r="AFH5" s="117"/>
      <c r="AFI5" s="117"/>
      <c r="AFJ5" s="117"/>
      <c r="AFK5" s="117"/>
      <c r="AFL5" s="117"/>
      <c r="AFM5" s="117"/>
      <c r="AFN5" s="117"/>
      <c r="AFO5" s="117"/>
      <c r="AFP5" s="117"/>
      <c r="AFQ5" s="117"/>
      <c r="AFR5" s="117"/>
      <c r="AFS5" s="117"/>
      <c r="AFT5" s="117"/>
      <c r="AFU5" s="117"/>
      <c r="AFV5" s="117"/>
      <c r="AFW5" s="117"/>
      <c r="AFX5" s="117"/>
      <c r="AFY5" s="117"/>
      <c r="AFZ5" s="117"/>
      <c r="AGA5" s="117"/>
      <c r="AGB5" s="117"/>
      <c r="AGC5" s="117"/>
      <c r="AGD5" s="117"/>
      <c r="AGE5" s="117"/>
      <c r="AGF5" s="117"/>
      <c r="AGG5" s="117"/>
      <c r="AGH5" s="117"/>
      <c r="AGI5" s="117"/>
      <c r="AGJ5" s="117"/>
      <c r="AGK5" s="117"/>
      <c r="AGL5" s="117"/>
      <c r="AGM5" s="117"/>
      <c r="AGN5" s="117"/>
      <c r="AGO5" s="117"/>
      <c r="AGP5" s="117"/>
      <c r="AGQ5" s="117"/>
      <c r="AGR5" s="117"/>
      <c r="AGS5" s="117"/>
      <c r="AGT5" s="117"/>
      <c r="AGU5" s="117"/>
      <c r="AGV5" s="117"/>
      <c r="AGW5" s="117"/>
      <c r="AGX5" s="117"/>
      <c r="AGY5" s="117"/>
      <c r="AGZ5" s="117"/>
      <c r="AHA5" s="117"/>
      <c r="AHB5" s="117"/>
      <c r="AHC5" s="117"/>
      <c r="AHD5" s="117"/>
      <c r="AHE5" s="117"/>
      <c r="AHF5" s="117"/>
      <c r="AHG5" s="117"/>
      <c r="AHH5" s="117"/>
      <c r="AHI5" s="117"/>
      <c r="AHJ5" s="117"/>
      <c r="AHK5" s="117"/>
      <c r="AHL5" s="117"/>
      <c r="AHM5" s="117"/>
      <c r="AHN5" s="117"/>
      <c r="AHO5" s="117"/>
      <c r="AHP5" s="117"/>
      <c r="AHQ5" s="117"/>
      <c r="AHR5" s="117"/>
      <c r="AHS5" s="117"/>
      <c r="AHT5" s="117"/>
      <c r="AHU5" s="117"/>
      <c r="AHV5" s="117"/>
      <c r="AHW5" s="117"/>
      <c r="AHX5" s="117"/>
      <c r="AHY5" s="117"/>
      <c r="AHZ5" s="117"/>
      <c r="AIA5" s="117"/>
      <c r="AIB5" s="117"/>
      <c r="AIC5" s="117"/>
      <c r="AID5" s="117"/>
      <c r="AIE5" s="117"/>
      <c r="AIF5" s="117"/>
      <c r="AIG5" s="117"/>
      <c r="AIH5" s="117"/>
      <c r="AII5" s="117"/>
      <c r="AIJ5" s="117"/>
    </row>
    <row r="6" spans="1:920" s="109" customFormat="1" ht="12.95" customHeight="1">
      <c r="A6" s="118"/>
      <c r="B6" s="118"/>
      <c r="C6" s="118"/>
      <c r="D6" s="118"/>
      <c r="E6" s="241" t="s">
        <v>7</v>
      </c>
      <c r="F6" s="44"/>
      <c r="G6" s="44"/>
      <c r="H6" s="102"/>
      <c r="I6" s="106"/>
      <c r="K6" s="24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row>
    <row r="7" spans="1:920" s="109" customFormat="1" ht="12.95" customHeight="1">
      <c r="A7" s="118"/>
      <c r="B7" s="118"/>
      <c r="C7" s="118"/>
      <c r="D7" s="118"/>
      <c r="E7" s="362" t="str">
        <f>BS!E7</f>
        <v>4200225150005</v>
      </c>
      <c r="F7" s="362"/>
      <c r="G7" s="362"/>
      <c r="H7" s="362"/>
      <c r="I7" s="106"/>
      <c r="K7" s="243"/>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c r="IW7" s="102"/>
      <c r="IX7" s="102"/>
      <c r="IY7" s="102"/>
      <c r="IZ7" s="102"/>
      <c r="JA7" s="102"/>
      <c r="JB7" s="102"/>
      <c r="JC7" s="102"/>
      <c r="JD7" s="102"/>
      <c r="JE7" s="102"/>
      <c r="JF7" s="102"/>
      <c r="JG7" s="102"/>
      <c r="JH7" s="102"/>
      <c r="JI7" s="102"/>
      <c r="JJ7" s="102"/>
      <c r="JK7" s="102"/>
      <c r="JL7" s="102"/>
      <c r="JM7" s="102"/>
      <c r="JN7" s="102"/>
      <c r="JO7" s="102"/>
      <c r="JP7" s="102"/>
      <c r="JQ7" s="102"/>
      <c r="JR7" s="102"/>
      <c r="JS7" s="102"/>
      <c r="JT7" s="102"/>
      <c r="JU7" s="102"/>
      <c r="JV7" s="102"/>
      <c r="JW7" s="102"/>
      <c r="JX7" s="102"/>
      <c r="JY7" s="102"/>
      <c r="JZ7" s="102"/>
      <c r="KA7" s="102"/>
      <c r="KB7" s="102"/>
      <c r="KC7" s="102"/>
      <c r="KD7" s="102"/>
      <c r="KE7" s="102"/>
      <c r="KF7" s="102"/>
      <c r="KG7" s="102"/>
      <c r="KH7" s="102"/>
      <c r="KI7" s="102"/>
      <c r="KJ7" s="102"/>
      <c r="KK7" s="102"/>
      <c r="KL7" s="102"/>
      <c r="KM7" s="102"/>
      <c r="KN7" s="102"/>
      <c r="KO7" s="102"/>
      <c r="KP7" s="102"/>
      <c r="KQ7" s="102"/>
      <c r="KR7" s="102"/>
      <c r="KS7" s="102"/>
      <c r="KT7" s="102"/>
      <c r="KU7" s="102"/>
      <c r="KV7" s="102"/>
      <c r="KW7" s="102"/>
      <c r="KX7" s="102"/>
      <c r="KY7" s="102"/>
      <c r="KZ7" s="102"/>
      <c r="LA7" s="102"/>
      <c r="LB7" s="102"/>
      <c r="LC7" s="102"/>
      <c r="LD7" s="102"/>
      <c r="LE7" s="102"/>
      <c r="LF7" s="102"/>
      <c r="LG7" s="102"/>
      <c r="LH7" s="102"/>
      <c r="LI7" s="102"/>
      <c r="LJ7" s="102"/>
      <c r="LK7" s="102"/>
      <c r="LL7" s="102"/>
      <c r="LM7" s="102"/>
      <c r="LN7" s="102"/>
      <c r="LO7" s="102"/>
      <c r="LP7" s="102"/>
      <c r="LQ7" s="102"/>
      <c r="LR7" s="102"/>
      <c r="LS7" s="102"/>
      <c r="LT7" s="102"/>
      <c r="LU7" s="102"/>
      <c r="LV7" s="102"/>
      <c r="LW7" s="102"/>
      <c r="LX7" s="102"/>
      <c r="LY7" s="102"/>
      <c r="LZ7" s="102"/>
      <c r="MA7" s="102"/>
      <c r="MB7" s="102"/>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2"/>
      <c r="NJ7" s="102"/>
      <c r="NK7" s="102"/>
      <c r="NL7" s="102"/>
      <c r="NM7" s="102"/>
      <c r="NN7" s="102"/>
      <c r="NO7" s="102"/>
      <c r="NP7" s="102"/>
      <c r="NQ7" s="102"/>
      <c r="NR7" s="102"/>
      <c r="NS7" s="102"/>
      <c r="NT7" s="102"/>
      <c r="NU7" s="102"/>
      <c r="NV7" s="102"/>
      <c r="NW7" s="102"/>
      <c r="NX7" s="102"/>
      <c r="NY7" s="102"/>
      <c r="NZ7" s="102"/>
      <c r="OA7" s="102"/>
      <c r="OB7" s="102"/>
      <c r="OC7" s="102"/>
      <c r="OD7" s="102"/>
      <c r="OE7" s="102"/>
      <c r="OF7" s="102"/>
      <c r="OG7" s="102"/>
      <c r="OH7" s="102"/>
      <c r="OI7" s="102"/>
      <c r="OJ7" s="102"/>
      <c r="OK7" s="102"/>
      <c r="OL7" s="102"/>
      <c r="OM7" s="102"/>
      <c r="ON7" s="102"/>
      <c r="OO7" s="102"/>
      <c r="OP7" s="102"/>
      <c r="OQ7" s="102"/>
      <c r="OR7" s="102"/>
      <c r="OS7" s="102"/>
      <c r="OT7" s="102"/>
      <c r="OU7" s="102"/>
      <c r="OV7" s="102"/>
      <c r="OW7" s="102"/>
      <c r="OX7" s="102"/>
      <c r="OY7" s="102"/>
      <c r="OZ7" s="102"/>
      <c r="PA7" s="102"/>
      <c r="PB7" s="102"/>
      <c r="PC7" s="102"/>
      <c r="PD7" s="102"/>
      <c r="PE7" s="102"/>
      <c r="PF7" s="102"/>
      <c r="PG7" s="102"/>
      <c r="PH7" s="102"/>
      <c r="PI7" s="102"/>
      <c r="PJ7" s="102"/>
      <c r="PK7" s="102"/>
      <c r="PL7" s="102"/>
      <c r="PM7" s="102"/>
      <c r="PN7" s="102"/>
      <c r="PO7" s="102"/>
      <c r="PP7" s="102"/>
      <c r="PQ7" s="102"/>
      <c r="PR7" s="102"/>
      <c r="PS7" s="102"/>
      <c r="PT7" s="102"/>
      <c r="PU7" s="102"/>
      <c r="PV7" s="102"/>
      <c r="PW7" s="102"/>
      <c r="PX7" s="102"/>
      <c r="PY7" s="102"/>
      <c r="PZ7" s="102"/>
      <c r="QA7" s="102"/>
      <c r="QB7" s="102"/>
      <c r="QC7" s="102"/>
      <c r="QD7" s="102"/>
      <c r="QE7" s="102"/>
      <c r="QF7" s="102"/>
      <c r="QG7" s="102"/>
      <c r="QH7" s="102"/>
      <c r="QI7" s="102"/>
      <c r="QJ7" s="102"/>
      <c r="QK7" s="102"/>
      <c r="QL7" s="102"/>
      <c r="QM7" s="102"/>
      <c r="QN7" s="102"/>
      <c r="QO7" s="102"/>
      <c r="QP7" s="102"/>
      <c r="QQ7" s="102"/>
      <c r="QR7" s="102"/>
      <c r="QS7" s="102"/>
      <c r="QT7" s="102"/>
      <c r="QU7" s="102"/>
      <c r="QV7" s="102"/>
      <c r="QW7" s="102"/>
      <c r="QX7" s="102"/>
      <c r="QY7" s="102"/>
      <c r="QZ7" s="102"/>
      <c r="RA7" s="102"/>
      <c r="RB7" s="102"/>
      <c r="RC7" s="102"/>
      <c r="RD7" s="102"/>
      <c r="RE7" s="102"/>
      <c r="RF7" s="102"/>
      <c r="RG7" s="102"/>
      <c r="RH7" s="102"/>
      <c r="RI7" s="102"/>
      <c r="RJ7" s="102"/>
      <c r="RK7" s="102"/>
      <c r="RL7" s="102"/>
      <c r="RM7" s="102"/>
      <c r="RN7" s="102"/>
      <c r="RO7" s="102"/>
      <c r="RP7" s="102"/>
      <c r="RQ7" s="102"/>
      <c r="RR7" s="102"/>
      <c r="RS7" s="102"/>
      <c r="RT7" s="102"/>
      <c r="RU7" s="102"/>
      <c r="RV7" s="102"/>
      <c r="RW7" s="102"/>
      <c r="RX7" s="102"/>
      <c r="RY7" s="102"/>
      <c r="RZ7" s="102"/>
      <c r="SA7" s="102"/>
      <c r="SB7" s="102"/>
      <c r="SC7" s="102"/>
      <c r="SD7" s="102"/>
      <c r="SE7" s="102"/>
      <c r="SF7" s="102"/>
      <c r="SG7" s="102"/>
      <c r="SH7" s="102"/>
      <c r="SI7" s="102"/>
      <c r="SJ7" s="102"/>
      <c r="SK7" s="102"/>
      <c r="SL7" s="102"/>
      <c r="SM7" s="102"/>
      <c r="SN7" s="102"/>
      <c r="SO7" s="102"/>
      <c r="SP7" s="102"/>
      <c r="SQ7" s="102"/>
      <c r="SR7" s="102"/>
      <c r="SS7" s="102"/>
      <c r="ST7" s="102"/>
      <c r="SU7" s="102"/>
      <c r="SV7" s="102"/>
      <c r="SW7" s="102"/>
      <c r="SX7" s="102"/>
      <c r="SY7" s="102"/>
      <c r="SZ7" s="102"/>
      <c r="TA7" s="102"/>
      <c r="TB7" s="102"/>
      <c r="TC7" s="102"/>
      <c r="TD7" s="102"/>
      <c r="TE7" s="102"/>
      <c r="TF7" s="102"/>
      <c r="TG7" s="102"/>
      <c r="TH7" s="102"/>
      <c r="TI7" s="102"/>
      <c r="TJ7" s="102"/>
      <c r="TK7" s="102"/>
      <c r="TL7" s="102"/>
      <c r="TM7" s="102"/>
      <c r="TN7" s="102"/>
      <c r="TO7" s="102"/>
      <c r="TP7" s="102"/>
      <c r="TQ7" s="102"/>
      <c r="TR7" s="102"/>
      <c r="TS7" s="102"/>
      <c r="TT7" s="102"/>
      <c r="TU7" s="102"/>
      <c r="TV7" s="102"/>
      <c r="TW7" s="102"/>
      <c r="TX7" s="102"/>
      <c r="TY7" s="102"/>
      <c r="TZ7" s="102"/>
      <c r="UA7" s="102"/>
      <c r="UB7" s="102"/>
      <c r="UC7" s="102"/>
      <c r="UD7" s="102"/>
      <c r="UE7" s="102"/>
      <c r="UF7" s="102"/>
      <c r="UG7" s="102"/>
      <c r="UH7" s="102"/>
      <c r="UI7" s="102"/>
      <c r="UJ7" s="102"/>
      <c r="UK7" s="102"/>
      <c r="UL7" s="102"/>
      <c r="UM7" s="102"/>
      <c r="UN7" s="102"/>
      <c r="UO7" s="102"/>
      <c r="UP7" s="102"/>
      <c r="UQ7" s="102"/>
      <c r="UR7" s="102"/>
      <c r="US7" s="102"/>
      <c r="UT7" s="102"/>
      <c r="UU7" s="102"/>
      <c r="UV7" s="102"/>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02"/>
      <c r="VW7" s="102"/>
      <c r="VX7" s="102"/>
      <c r="VY7" s="102"/>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02"/>
      <c r="WZ7" s="102"/>
      <c r="XA7" s="102"/>
      <c r="XB7" s="102"/>
      <c r="XC7" s="102"/>
      <c r="XD7" s="102"/>
      <c r="XE7" s="102"/>
      <c r="XF7" s="102"/>
      <c r="XG7" s="102"/>
      <c r="XH7" s="102"/>
      <c r="XI7" s="102"/>
      <c r="XJ7" s="102"/>
      <c r="XK7" s="102"/>
      <c r="XL7" s="102"/>
      <c r="XM7" s="102"/>
      <c r="XN7" s="102"/>
      <c r="XO7" s="102"/>
      <c r="XP7" s="102"/>
      <c r="XQ7" s="102"/>
      <c r="XR7" s="102"/>
      <c r="XS7" s="102"/>
      <c r="XT7" s="102"/>
      <c r="XU7" s="102"/>
      <c r="XV7" s="102"/>
      <c r="XW7" s="102"/>
      <c r="XX7" s="102"/>
      <c r="XY7" s="102"/>
      <c r="XZ7" s="102"/>
      <c r="YA7" s="102"/>
      <c r="YB7" s="102"/>
      <c r="YC7" s="102"/>
      <c r="YD7" s="102"/>
      <c r="YE7" s="102"/>
      <c r="YF7" s="102"/>
      <c r="YG7" s="102"/>
      <c r="YH7" s="102"/>
      <c r="YI7" s="102"/>
      <c r="YJ7" s="102"/>
      <c r="YK7" s="102"/>
      <c r="YL7" s="102"/>
      <c r="YM7" s="102"/>
      <c r="YN7" s="102"/>
      <c r="YO7" s="102"/>
      <c r="YP7" s="102"/>
      <c r="YQ7" s="102"/>
      <c r="YR7" s="102"/>
      <c r="YS7" s="102"/>
      <c r="YT7" s="102"/>
      <c r="YU7" s="102"/>
      <c r="YV7" s="102"/>
      <c r="YW7" s="102"/>
      <c r="YX7" s="102"/>
      <c r="YY7" s="102"/>
      <c r="YZ7" s="102"/>
      <c r="ZA7" s="102"/>
      <c r="ZB7" s="102"/>
      <c r="ZC7" s="102"/>
      <c r="ZD7" s="102"/>
      <c r="ZE7" s="102"/>
      <c r="ZF7" s="102"/>
      <c r="ZG7" s="102"/>
      <c r="ZH7" s="102"/>
      <c r="ZI7" s="102"/>
      <c r="ZJ7" s="102"/>
      <c r="ZK7" s="102"/>
      <c r="ZL7" s="102"/>
      <c r="ZM7" s="102"/>
      <c r="ZN7" s="102"/>
      <c r="ZO7" s="102"/>
      <c r="ZP7" s="102"/>
      <c r="ZQ7" s="102"/>
      <c r="ZR7" s="102"/>
      <c r="ZS7" s="102"/>
      <c r="ZT7" s="102"/>
      <c r="ZU7" s="102"/>
      <c r="ZV7" s="102"/>
      <c r="ZW7" s="102"/>
      <c r="ZX7" s="102"/>
      <c r="ZY7" s="102"/>
      <c r="ZZ7" s="102"/>
      <c r="AAA7" s="102"/>
      <c r="AAB7" s="102"/>
      <c r="AAC7" s="102"/>
      <c r="AAD7" s="102"/>
      <c r="AAE7" s="102"/>
      <c r="AAF7" s="102"/>
      <c r="AAG7" s="102"/>
      <c r="AAH7" s="102"/>
      <c r="AAI7" s="102"/>
      <c r="AAJ7" s="102"/>
      <c r="AAK7" s="102"/>
      <c r="AAL7" s="102"/>
      <c r="AAM7" s="102"/>
      <c r="AAN7" s="102"/>
      <c r="AAO7" s="102"/>
      <c r="AAP7" s="102"/>
      <c r="AAQ7" s="102"/>
      <c r="AAR7" s="102"/>
      <c r="AAS7" s="102"/>
      <c r="AAT7" s="102"/>
      <c r="AAU7" s="102"/>
      <c r="AAV7" s="102"/>
      <c r="AAW7" s="102"/>
      <c r="AAX7" s="102"/>
      <c r="AAY7" s="102"/>
      <c r="AAZ7" s="102"/>
      <c r="ABA7" s="102"/>
      <c r="ABB7" s="102"/>
      <c r="ABC7" s="102"/>
      <c r="ABD7" s="102"/>
      <c r="ABE7" s="102"/>
      <c r="ABF7" s="102"/>
      <c r="ABG7" s="102"/>
      <c r="ABH7" s="102"/>
      <c r="ABI7" s="102"/>
      <c r="ABJ7" s="102"/>
      <c r="ABK7" s="102"/>
      <c r="ABL7" s="102"/>
      <c r="ABM7" s="102"/>
      <c r="ABN7" s="102"/>
      <c r="ABO7" s="102"/>
      <c r="ABP7" s="102"/>
      <c r="ABQ7" s="102"/>
      <c r="ABR7" s="102"/>
      <c r="ABS7" s="102"/>
      <c r="ABT7" s="102"/>
      <c r="ABU7" s="102"/>
      <c r="ABV7" s="102"/>
      <c r="ABW7" s="102"/>
      <c r="ABX7" s="102"/>
      <c r="ABY7" s="102"/>
      <c r="ABZ7" s="102"/>
      <c r="ACA7" s="102"/>
      <c r="ACB7" s="102"/>
      <c r="ACC7" s="102"/>
      <c r="ACD7" s="102"/>
      <c r="ACE7" s="102"/>
      <c r="ACF7" s="102"/>
      <c r="ACG7" s="102"/>
      <c r="ACH7" s="102"/>
      <c r="ACI7" s="102"/>
      <c r="ACJ7" s="102"/>
      <c r="ACK7" s="102"/>
      <c r="ACL7" s="102"/>
      <c r="ACM7" s="102"/>
      <c r="ACN7" s="102"/>
      <c r="ACO7" s="102"/>
      <c r="ACP7" s="102"/>
      <c r="ACQ7" s="102"/>
      <c r="ACR7" s="102"/>
      <c r="ACS7" s="102"/>
      <c r="ACT7" s="102"/>
      <c r="ACU7" s="102"/>
      <c r="ACV7" s="102"/>
      <c r="ACW7" s="102"/>
      <c r="ACX7" s="102"/>
      <c r="ACY7" s="102"/>
      <c r="ACZ7" s="102"/>
      <c r="ADA7" s="102"/>
      <c r="ADB7" s="102"/>
      <c r="ADC7" s="102"/>
      <c r="ADD7" s="102"/>
      <c r="ADE7" s="102"/>
      <c r="ADF7" s="102"/>
      <c r="ADG7" s="102"/>
      <c r="ADH7" s="102"/>
      <c r="ADI7" s="102"/>
      <c r="ADJ7" s="102"/>
      <c r="ADK7" s="102"/>
      <c r="ADL7" s="102"/>
      <c r="ADM7" s="102"/>
      <c r="ADN7" s="102"/>
      <c r="ADO7" s="102"/>
      <c r="ADP7" s="102"/>
      <c r="ADQ7" s="102"/>
      <c r="ADR7" s="102"/>
      <c r="ADS7" s="102"/>
      <c r="ADT7" s="102"/>
      <c r="ADU7" s="102"/>
      <c r="ADV7" s="102"/>
      <c r="ADW7" s="102"/>
      <c r="ADX7" s="102"/>
      <c r="ADY7" s="102"/>
      <c r="ADZ7" s="102"/>
      <c r="AEA7" s="102"/>
      <c r="AEB7" s="102"/>
      <c r="AEC7" s="102"/>
      <c r="AED7" s="102"/>
      <c r="AEE7" s="102"/>
      <c r="AEF7" s="102"/>
      <c r="AEG7" s="102"/>
      <c r="AEH7" s="102"/>
      <c r="AEI7" s="102"/>
      <c r="AEJ7" s="102"/>
      <c r="AEK7" s="102"/>
      <c r="AEL7" s="102"/>
      <c r="AEM7" s="102"/>
      <c r="AEN7" s="102"/>
      <c r="AEO7" s="102"/>
      <c r="AEP7" s="102"/>
      <c r="AEQ7" s="102"/>
      <c r="AER7" s="102"/>
      <c r="AES7" s="102"/>
      <c r="AET7" s="102"/>
      <c r="AEU7" s="102"/>
      <c r="AEV7" s="102"/>
      <c r="AEW7" s="102"/>
      <c r="AEX7" s="102"/>
      <c r="AEY7" s="102"/>
      <c r="AEZ7" s="102"/>
      <c r="AFA7" s="102"/>
      <c r="AFB7" s="102"/>
      <c r="AFC7" s="102"/>
      <c r="AFD7" s="102"/>
      <c r="AFE7" s="102"/>
      <c r="AFF7" s="102"/>
      <c r="AFG7" s="102"/>
      <c r="AFH7" s="102"/>
      <c r="AFI7" s="102"/>
      <c r="AFJ7" s="102"/>
      <c r="AFK7" s="102"/>
      <c r="AFL7" s="102"/>
      <c r="AFM7" s="102"/>
      <c r="AFN7" s="102"/>
      <c r="AFO7" s="102"/>
      <c r="AFP7" s="102"/>
      <c r="AFQ7" s="102"/>
      <c r="AFR7" s="102"/>
      <c r="AFS7" s="102"/>
      <c r="AFT7" s="102"/>
      <c r="AFU7" s="102"/>
      <c r="AFV7" s="102"/>
      <c r="AFW7" s="102"/>
      <c r="AFX7" s="102"/>
      <c r="AFY7" s="102"/>
      <c r="AFZ7" s="102"/>
      <c r="AGA7" s="102"/>
      <c r="AGB7" s="102"/>
      <c r="AGC7" s="102"/>
      <c r="AGD7" s="102"/>
      <c r="AGE7" s="102"/>
      <c r="AGF7" s="102"/>
      <c r="AGG7" s="102"/>
      <c r="AGH7" s="102"/>
      <c r="AGI7" s="102"/>
      <c r="AGJ7" s="102"/>
      <c r="AGK7" s="102"/>
      <c r="AGL7" s="102"/>
      <c r="AGM7" s="102"/>
      <c r="AGN7" s="102"/>
      <c r="AGO7" s="102"/>
      <c r="AGP7" s="102"/>
      <c r="AGQ7" s="102"/>
      <c r="AGR7" s="102"/>
      <c r="AGS7" s="102"/>
      <c r="AGT7" s="102"/>
      <c r="AGU7" s="102"/>
      <c r="AGV7" s="102"/>
      <c r="AGW7" s="102"/>
      <c r="AGX7" s="102"/>
      <c r="AGY7" s="102"/>
      <c r="AGZ7" s="102"/>
      <c r="AHA7" s="102"/>
      <c r="AHB7" s="102"/>
      <c r="AHC7" s="102"/>
      <c r="AHD7" s="102"/>
      <c r="AHE7" s="102"/>
      <c r="AHF7" s="102"/>
      <c r="AHG7" s="102"/>
      <c r="AHH7" s="102"/>
      <c r="AHI7" s="102"/>
      <c r="AHJ7" s="102"/>
      <c r="AHK7" s="102"/>
      <c r="AHL7" s="102"/>
      <c r="AHM7" s="102"/>
      <c r="AHN7" s="102"/>
      <c r="AHO7" s="102"/>
      <c r="AHP7" s="102"/>
      <c r="AHQ7" s="102"/>
      <c r="AHR7" s="102"/>
      <c r="AHS7" s="102"/>
      <c r="AHT7" s="102"/>
      <c r="AHU7" s="102"/>
      <c r="AHV7" s="102"/>
      <c r="AHW7" s="102"/>
      <c r="AHX7" s="102"/>
      <c r="AHY7" s="102"/>
      <c r="AHZ7" s="102"/>
      <c r="AIA7" s="102"/>
      <c r="AIB7" s="102"/>
      <c r="AIC7" s="102"/>
      <c r="AID7" s="102"/>
      <c r="AIE7" s="102"/>
      <c r="AIF7" s="102"/>
      <c r="AIG7" s="102"/>
      <c r="AIH7" s="102"/>
      <c r="AII7" s="102"/>
      <c r="AIJ7" s="102"/>
    </row>
    <row r="8" spans="1:920" s="109" customFormat="1" ht="12.95" customHeight="1">
      <c r="A8" s="118"/>
      <c r="B8" s="118"/>
      <c r="C8" s="118"/>
      <c r="D8" s="118"/>
      <c r="E8" s="241" t="s">
        <v>1970</v>
      </c>
      <c r="F8" s="44"/>
      <c r="G8" s="44"/>
      <c r="H8" s="102"/>
      <c r="I8" s="106"/>
      <c r="J8" s="44"/>
      <c r="K8" s="24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c r="IW8" s="102"/>
      <c r="IX8" s="102"/>
      <c r="IY8" s="102"/>
      <c r="IZ8" s="102"/>
      <c r="JA8" s="102"/>
      <c r="JB8" s="102"/>
      <c r="JC8" s="102"/>
      <c r="JD8" s="102"/>
      <c r="JE8" s="102"/>
      <c r="JF8" s="102"/>
      <c r="JG8" s="102"/>
      <c r="JH8" s="102"/>
      <c r="JI8" s="102"/>
      <c r="JJ8" s="102"/>
      <c r="JK8" s="102"/>
      <c r="JL8" s="102"/>
      <c r="JM8" s="102"/>
      <c r="JN8" s="102"/>
      <c r="JO8" s="102"/>
      <c r="JP8" s="102"/>
      <c r="JQ8" s="102"/>
      <c r="JR8" s="102"/>
      <c r="JS8" s="102"/>
      <c r="JT8" s="102"/>
      <c r="JU8" s="102"/>
      <c r="JV8" s="102"/>
      <c r="JW8" s="102"/>
      <c r="JX8" s="102"/>
      <c r="JY8" s="102"/>
      <c r="JZ8" s="102"/>
      <c r="KA8" s="102"/>
      <c r="KB8" s="102"/>
      <c r="KC8" s="102"/>
      <c r="KD8" s="102"/>
      <c r="KE8" s="102"/>
      <c r="KF8" s="102"/>
      <c r="KG8" s="102"/>
      <c r="KH8" s="102"/>
      <c r="KI8" s="102"/>
      <c r="KJ8" s="102"/>
      <c r="KK8" s="102"/>
      <c r="KL8" s="102"/>
      <c r="KM8" s="102"/>
      <c r="KN8" s="102"/>
      <c r="KO8" s="102"/>
      <c r="KP8" s="102"/>
      <c r="KQ8" s="102"/>
      <c r="KR8" s="102"/>
      <c r="KS8" s="102"/>
      <c r="KT8" s="102"/>
      <c r="KU8" s="102"/>
      <c r="KV8" s="102"/>
      <c r="KW8" s="102"/>
      <c r="KX8" s="102"/>
      <c r="KY8" s="102"/>
      <c r="KZ8" s="102"/>
      <c r="LA8" s="102"/>
      <c r="LB8" s="102"/>
      <c r="LC8" s="102"/>
      <c r="LD8" s="102"/>
      <c r="LE8" s="102"/>
      <c r="LF8" s="102"/>
      <c r="LG8" s="102"/>
      <c r="LH8" s="102"/>
      <c r="LI8" s="102"/>
      <c r="LJ8" s="102"/>
      <c r="LK8" s="102"/>
      <c r="LL8" s="102"/>
      <c r="LM8" s="102"/>
      <c r="LN8" s="102"/>
      <c r="LO8" s="102"/>
      <c r="LP8" s="102"/>
      <c r="LQ8" s="102"/>
      <c r="LR8" s="102"/>
      <c r="LS8" s="102"/>
      <c r="LT8" s="102"/>
      <c r="LU8" s="102"/>
      <c r="LV8" s="102"/>
      <c r="LW8" s="102"/>
      <c r="LX8" s="102"/>
      <c r="LY8" s="102"/>
      <c r="LZ8" s="102"/>
      <c r="MA8" s="102"/>
      <c r="MB8" s="102"/>
      <c r="MC8" s="102"/>
      <c r="MD8" s="102"/>
      <c r="ME8" s="102"/>
      <c r="MF8" s="102"/>
      <c r="MG8" s="102"/>
      <c r="MH8" s="102"/>
      <c r="MI8" s="102"/>
      <c r="MJ8" s="102"/>
      <c r="MK8" s="102"/>
      <c r="ML8" s="102"/>
      <c r="MM8" s="102"/>
      <c r="MN8" s="102"/>
      <c r="MO8" s="102"/>
      <c r="MP8" s="102"/>
      <c r="MQ8" s="102"/>
      <c r="MR8" s="102"/>
      <c r="MS8" s="102"/>
      <c r="MT8" s="102"/>
      <c r="MU8" s="102"/>
      <c r="MV8" s="102"/>
      <c r="MW8" s="102"/>
      <c r="MX8" s="102"/>
      <c r="MY8" s="102"/>
      <c r="MZ8" s="102"/>
      <c r="NA8" s="102"/>
      <c r="NB8" s="102"/>
      <c r="NC8" s="102"/>
      <c r="ND8" s="102"/>
      <c r="NE8" s="102"/>
      <c r="NF8" s="102"/>
      <c r="NG8" s="102"/>
      <c r="NH8" s="102"/>
      <c r="NI8" s="102"/>
      <c r="NJ8" s="102"/>
      <c r="NK8" s="102"/>
      <c r="NL8" s="102"/>
      <c r="NM8" s="102"/>
      <c r="NN8" s="102"/>
      <c r="NO8" s="102"/>
      <c r="NP8" s="102"/>
      <c r="NQ8" s="102"/>
      <c r="NR8" s="102"/>
      <c r="NS8" s="102"/>
      <c r="NT8" s="102"/>
      <c r="NU8" s="102"/>
      <c r="NV8" s="102"/>
      <c r="NW8" s="102"/>
      <c r="NX8" s="102"/>
      <c r="NY8" s="102"/>
      <c r="NZ8" s="102"/>
      <c r="OA8" s="102"/>
      <c r="OB8" s="102"/>
      <c r="OC8" s="102"/>
      <c r="OD8" s="102"/>
      <c r="OE8" s="102"/>
      <c r="OF8" s="102"/>
      <c r="OG8" s="102"/>
      <c r="OH8" s="102"/>
      <c r="OI8" s="102"/>
      <c r="OJ8" s="102"/>
      <c r="OK8" s="102"/>
      <c r="OL8" s="102"/>
      <c r="OM8" s="102"/>
      <c r="ON8" s="102"/>
      <c r="OO8" s="102"/>
      <c r="OP8" s="102"/>
      <c r="OQ8" s="102"/>
      <c r="OR8" s="102"/>
      <c r="OS8" s="102"/>
      <c r="OT8" s="102"/>
      <c r="OU8" s="102"/>
      <c r="OV8" s="102"/>
      <c r="OW8" s="102"/>
      <c r="OX8" s="102"/>
      <c r="OY8" s="102"/>
      <c r="OZ8" s="102"/>
      <c r="PA8" s="102"/>
      <c r="PB8" s="102"/>
      <c r="PC8" s="102"/>
      <c r="PD8" s="102"/>
      <c r="PE8" s="102"/>
      <c r="PF8" s="102"/>
      <c r="PG8" s="102"/>
      <c r="PH8" s="102"/>
      <c r="PI8" s="102"/>
      <c r="PJ8" s="102"/>
      <c r="PK8" s="102"/>
      <c r="PL8" s="102"/>
      <c r="PM8" s="102"/>
      <c r="PN8" s="102"/>
      <c r="PO8" s="102"/>
      <c r="PP8" s="102"/>
      <c r="PQ8" s="102"/>
      <c r="PR8" s="102"/>
      <c r="PS8" s="102"/>
      <c r="PT8" s="102"/>
      <c r="PU8" s="102"/>
      <c r="PV8" s="102"/>
      <c r="PW8" s="102"/>
      <c r="PX8" s="102"/>
      <c r="PY8" s="102"/>
      <c r="PZ8" s="102"/>
      <c r="QA8" s="102"/>
      <c r="QB8" s="102"/>
      <c r="QC8" s="102"/>
      <c r="QD8" s="102"/>
      <c r="QE8" s="102"/>
      <c r="QF8" s="102"/>
      <c r="QG8" s="102"/>
      <c r="QH8" s="102"/>
      <c r="QI8" s="102"/>
      <c r="QJ8" s="102"/>
      <c r="QK8" s="102"/>
      <c r="QL8" s="102"/>
      <c r="QM8" s="102"/>
      <c r="QN8" s="102"/>
      <c r="QO8" s="102"/>
      <c r="QP8" s="102"/>
      <c r="QQ8" s="102"/>
      <c r="QR8" s="102"/>
      <c r="QS8" s="102"/>
      <c r="QT8" s="102"/>
      <c r="QU8" s="102"/>
      <c r="QV8" s="102"/>
      <c r="QW8" s="102"/>
      <c r="QX8" s="102"/>
      <c r="QY8" s="102"/>
      <c r="QZ8" s="102"/>
      <c r="RA8" s="102"/>
      <c r="RB8" s="102"/>
      <c r="RC8" s="102"/>
      <c r="RD8" s="102"/>
      <c r="RE8" s="102"/>
      <c r="RF8" s="102"/>
      <c r="RG8" s="102"/>
      <c r="RH8" s="102"/>
      <c r="RI8" s="102"/>
      <c r="RJ8" s="102"/>
      <c r="RK8" s="102"/>
      <c r="RL8" s="102"/>
      <c r="RM8" s="102"/>
      <c r="RN8" s="102"/>
      <c r="RO8" s="102"/>
      <c r="RP8" s="102"/>
      <c r="RQ8" s="102"/>
      <c r="RR8" s="102"/>
      <c r="RS8" s="102"/>
      <c r="RT8" s="102"/>
      <c r="RU8" s="102"/>
      <c r="RV8" s="102"/>
      <c r="RW8" s="102"/>
      <c r="RX8" s="102"/>
      <c r="RY8" s="102"/>
      <c r="RZ8" s="102"/>
      <c r="SA8" s="102"/>
      <c r="SB8" s="102"/>
      <c r="SC8" s="102"/>
      <c r="SD8" s="102"/>
      <c r="SE8" s="102"/>
      <c r="SF8" s="102"/>
      <c r="SG8" s="102"/>
      <c r="SH8" s="102"/>
      <c r="SI8" s="102"/>
      <c r="SJ8" s="102"/>
      <c r="SK8" s="102"/>
      <c r="SL8" s="102"/>
      <c r="SM8" s="102"/>
      <c r="SN8" s="102"/>
      <c r="SO8" s="102"/>
      <c r="SP8" s="102"/>
      <c r="SQ8" s="102"/>
      <c r="SR8" s="102"/>
      <c r="SS8" s="102"/>
      <c r="ST8" s="102"/>
      <c r="SU8" s="102"/>
      <c r="SV8" s="102"/>
      <c r="SW8" s="102"/>
      <c r="SX8" s="102"/>
      <c r="SY8" s="102"/>
      <c r="SZ8" s="102"/>
      <c r="TA8" s="102"/>
      <c r="TB8" s="102"/>
      <c r="TC8" s="102"/>
      <c r="TD8" s="102"/>
      <c r="TE8" s="102"/>
      <c r="TF8" s="102"/>
      <c r="TG8" s="102"/>
      <c r="TH8" s="102"/>
      <c r="TI8" s="102"/>
      <c r="TJ8" s="102"/>
      <c r="TK8" s="102"/>
      <c r="TL8" s="102"/>
      <c r="TM8" s="102"/>
      <c r="TN8" s="102"/>
      <c r="TO8" s="102"/>
      <c r="TP8" s="102"/>
      <c r="TQ8" s="102"/>
      <c r="TR8" s="102"/>
      <c r="TS8" s="102"/>
      <c r="TT8" s="102"/>
      <c r="TU8" s="102"/>
      <c r="TV8" s="102"/>
      <c r="TW8" s="102"/>
      <c r="TX8" s="102"/>
      <c r="TY8" s="102"/>
      <c r="TZ8" s="102"/>
      <c r="UA8" s="102"/>
      <c r="UB8" s="102"/>
      <c r="UC8" s="102"/>
      <c r="UD8" s="102"/>
      <c r="UE8" s="102"/>
      <c r="UF8" s="102"/>
      <c r="UG8" s="102"/>
      <c r="UH8" s="102"/>
      <c r="UI8" s="102"/>
      <c r="UJ8" s="102"/>
      <c r="UK8" s="102"/>
      <c r="UL8" s="102"/>
      <c r="UM8" s="102"/>
      <c r="UN8" s="102"/>
      <c r="UO8" s="102"/>
      <c r="UP8" s="102"/>
      <c r="UQ8" s="102"/>
      <c r="UR8" s="102"/>
      <c r="US8" s="102"/>
      <c r="UT8" s="102"/>
      <c r="UU8" s="102"/>
      <c r="UV8" s="102"/>
      <c r="UW8" s="102"/>
      <c r="UX8" s="102"/>
      <c r="UY8" s="102"/>
      <c r="UZ8" s="102"/>
      <c r="VA8" s="102"/>
      <c r="VB8" s="102"/>
      <c r="VC8" s="102"/>
      <c r="VD8" s="102"/>
      <c r="VE8" s="102"/>
      <c r="VF8" s="102"/>
      <c r="VG8" s="102"/>
      <c r="VH8" s="102"/>
      <c r="VI8" s="102"/>
      <c r="VJ8" s="102"/>
      <c r="VK8" s="102"/>
      <c r="VL8" s="102"/>
      <c r="VM8" s="102"/>
      <c r="VN8" s="102"/>
      <c r="VO8" s="102"/>
      <c r="VP8" s="102"/>
      <c r="VQ8" s="102"/>
      <c r="VR8" s="102"/>
      <c r="VS8" s="102"/>
      <c r="VT8" s="102"/>
      <c r="VU8" s="102"/>
      <c r="VV8" s="102"/>
      <c r="VW8" s="102"/>
      <c r="VX8" s="102"/>
      <c r="VY8" s="102"/>
      <c r="VZ8" s="102"/>
      <c r="WA8" s="102"/>
      <c r="WB8" s="102"/>
      <c r="WC8" s="102"/>
      <c r="WD8" s="102"/>
      <c r="WE8" s="102"/>
      <c r="WF8" s="102"/>
      <c r="WG8" s="102"/>
      <c r="WH8" s="102"/>
      <c r="WI8" s="102"/>
      <c r="WJ8" s="102"/>
      <c r="WK8" s="102"/>
      <c r="WL8" s="102"/>
      <c r="WM8" s="102"/>
      <c r="WN8" s="102"/>
      <c r="WO8" s="102"/>
      <c r="WP8" s="102"/>
      <c r="WQ8" s="102"/>
      <c r="WR8" s="102"/>
      <c r="WS8" s="102"/>
      <c r="WT8" s="102"/>
      <c r="WU8" s="102"/>
      <c r="WV8" s="102"/>
      <c r="WW8" s="102"/>
      <c r="WX8" s="102"/>
      <c r="WY8" s="102"/>
      <c r="WZ8" s="102"/>
      <c r="XA8" s="102"/>
      <c r="XB8" s="102"/>
      <c r="XC8" s="102"/>
      <c r="XD8" s="102"/>
      <c r="XE8" s="102"/>
      <c r="XF8" s="102"/>
      <c r="XG8" s="102"/>
      <c r="XH8" s="102"/>
      <c r="XI8" s="102"/>
      <c r="XJ8" s="102"/>
      <c r="XK8" s="102"/>
      <c r="XL8" s="102"/>
      <c r="XM8" s="102"/>
      <c r="XN8" s="102"/>
      <c r="XO8" s="102"/>
      <c r="XP8" s="102"/>
      <c r="XQ8" s="102"/>
      <c r="XR8" s="102"/>
      <c r="XS8" s="102"/>
      <c r="XT8" s="102"/>
      <c r="XU8" s="102"/>
      <c r="XV8" s="102"/>
      <c r="XW8" s="102"/>
      <c r="XX8" s="102"/>
      <c r="XY8" s="102"/>
      <c r="XZ8" s="102"/>
      <c r="YA8" s="102"/>
      <c r="YB8" s="102"/>
      <c r="YC8" s="102"/>
      <c r="YD8" s="102"/>
      <c r="YE8" s="102"/>
      <c r="YF8" s="102"/>
      <c r="YG8" s="102"/>
      <c r="YH8" s="102"/>
      <c r="YI8" s="102"/>
      <c r="YJ8" s="102"/>
      <c r="YK8" s="102"/>
      <c r="YL8" s="102"/>
      <c r="YM8" s="102"/>
      <c r="YN8" s="102"/>
      <c r="YO8" s="102"/>
      <c r="YP8" s="102"/>
      <c r="YQ8" s="102"/>
      <c r="YR8" s="102"/>
      <c r="YS8" s="102"/>
      <c r="YT8" s="102"/>
      <c r="YU8" s="102"/>
      <c r="YV8" s="102"/>
      <c r="YW8" s="102"/>
      <c r="YX8" s="102"/>
      <c r="YY8" s="102"/>
      <c r="YZ8" s="102"/>
      <c r="ZA8" s="102"/>
      <c r="ZB8" s="102"/>
      <c r="ZC8" s="102"/>
      <c r="ZD8" s="102"/>
      <c r="ZE8" s="102"/>
      <c r="ZF8" s="102"/>
      <c r="ZG8" s="102"/>
      <c r="ZH8" s="102"/>
      <c r="ZI8" s="102"/>
      <c r="ZJ8" s="102"/>
      <c r="ZK8" s="102"/>
      <c r="ZL8" s="102"/>
      <c r="ZM8" s="102"/>
      <c r="ZN8" s="102"/>
      <c r="ZO8" s="102"/>
      <c r="ZP8" s="102"/>
      <c r="ZQ8" s="102"/>
      <c r="ZR8" s="102"/>
      <c r="ZS8" s="102"/>
      <c r="ZT8" s="102"/>
      <c r="ZU8" s="102"/>
      <c r="ZV8" s="102"/>
      <c r="ZW8" s="102"/>
      <c r="ZX8" s="102"/>
      <c r="ZY8" s="102"/>
      <c r="ZZ8" s="102"/>
      <c r="AAA8" s="102"/>
      <c r="AAB8" s="102"/>
      <c r="AAC8" s="102"/>
      <c r="AAD8" s="102"/>
      <c r="AAE8" s="102"/>
      <c r="AAF8" s="102"/>
      <c r="AAG8" s="102"/>
      <c r="AAH8" s="102"/>
      <c r="AAI8" s="102"/>
      <c r="AAJ8" s="102"/>
      <c r="AAK8" s="102"/>
      <c r="AAL8" s="102"/>
      <c r="AAM8" s="102"/>
      <c r="AAN8" s="102"/>
      <c r="AAO8" s="102"/>
      <c r="AAP8" s="102"/>
      <c r="AAQ8" s="102"/>
      <c r="AAR8" s="102"/>
      <c r="AAS8" s="102"/>
      <c r="AAT8" s="102"/>
      <c r="AAU8" s="102"/>
      <c r="AAV8" s="102"/>
      <c r="AAW8" s="102"/>
      <c r="AAX8" s="102"/>
      <c r="AAY8" s="102"/>
      <c r="AAZ8" s="102"/>
      <c r="ABA8" s="102"/>
      <c r="ABB8" s="102"/>
      <c r="ABC8" s="102"/>
      <c r="ABD8" s="102"/>
      <c r="ABE8" s="102"/>
      <c r="ABF8" s="102"/>
      <c r="ABG8" s="102"/>
      <c r="ABH8" s="102"/>
      <c r="ABI8" s="102"/>
      <c r="ABJ8" s="102"/>
      <c r="ABK8" s="102"/>
      <c r="ABL8" s="102"/>
      <c r="ABM8" s="102"/>
      <c r="ABN8" s="102"/>
      <c r="ABO8" s="102"/>
      <c r="ABP8" s="102"/>
      <c r="ABQ8" s="102"/>
      <c r="ABR8" s="102"/>
      <c r="ABS8" s="102"/>
      <c r="ABT8" s="102"/>
      <c r="ABU8" s="102"/>
      <c r="ABV8" s="102"/>
      <c r="ABW8" s="102"/>
      <c r="ABX8" s="102"/>
      <c r="ABY8" s="102"/>
      <c r="ABZ8" s="102"/>
      <c r="ACA8" s="102"/>
      <c r="ACB8" s="102"/>
      <c r="ACC8" s="102"/>
      <c r="ACD8" s="102"/>
      <c r="ACE8" s="102"/>
      <c r="ACF8" s="102"/>
      <c r="ACG8" s="102"/>
      <c r="ACH8" s="102"/>
      <c r="ACI8" s="102"/>
      <c r="ACJ8" s="102"/>
      <c r="ACK8" s="102"/>
      <c r="ACL8" s="102"/>
      <c r="ACM8" s="102"/>
      <c r="ACN8" s="102"/>
      <c r="ACO8" s="102"/>
      <c r="ACP8" s="102"/>
      <c r="ACQ8" s="102"/>
      <c r="ACR8" s="102"/>
      <c r="ACS8" s="102"/>
      <c r="ACT8" s="102"/>
      <c r="ACU8" s="102"/>
      <c r="ACV8" s="102"/>
      <c r="ACW8" s="102"/>
      <c r="ACX8" s="102"/>
      <c r="ACY8" s="102"/>
      <c r="ACZ8" s="102"/>
      <c r="ADA8" s="102"/>
      <c r="ADB8" s="102"/>
      <c r="ADC8" s="102"/>
      <c r="ADD8" s="102"/>
      <c r="ADE8" s="102"/>
      <c r="ADF8" s="102"/>
      <c r="ADG8" s="102"/>
      <c r="ADH8" s="102"/>
      <c r="ADI8" s="102"/>
      <c r="ADJ8" s="102"/>
      <c r="ADK8" s="102"/>
      <c r="ADL8" s="102"/>
      <c r="ADM8" s="102"/>
      <c r="ADN8" s="102"/>
      <c r="ADO8" s="102"/>
      <c r="ADP8" s="102"/>
      <c r="ADQ8" s="102"/>
      <c r="ADR8" s="102"/>
      <c r="ADS8" s="102"/>
      <c r="ADT8" s="102"/>
      <c r="ADU8" s="102"/>
      <c r="ADV8" s="102"/>
      <c r="ADW8" s="102"/>
      <c r="ADX8" s="102"/>
      <c r="ADY8" s="102"/>
      <c r="ADZ8" s="102"/>
      <c r="AEA8" s="102"/>
      <c r="AEB8" s="102"/>
      <c r="AEC8" s="102"/>
      <c r="AED8" s="102"/>
      <c r="AEE8" s="102"/>
      <c r="AEF8" s="102"/>
      <c r="AEG8" s="102"/>
      <c r="AEH8" s="102"/>
      <c r="AEI8" s="102"/>
      <c r="AEJ8" s="102"/>
      <c r="AEK8" s="102"/>
      <c r="AEL8" s="102"/>
      <c r="AEM8" s="102"/>
      <c r="AEN8" s="102"/>
      <c r="AEO8" s="102"/>
      <c r="AEP8" s="102"/>
      <c r="AEQ8" s="102"/>
      <c r="AER8" s="102"/>
      <c r="AES8" s="102"/>
      <c r="AET8" s="102"/>
      <c r="AEU8" s="102"/>
      <c r="AEV8" s="102"/>
      <c r="AEW8" s="102"/>
      <c r="AEX8" s="102"/>
      <c r="AEY8" s="102"/>
      <c r="AEZ8" s="102"/>
      <c r="AFA8" s="102"/>
      <c r="AFB8" s="102"/>
      <c r="AFC8" s="102"/>
      <c r="AFD8" s="102"/>
      <c r="AFE8" s="102"/>
      <c r="AFF8" s="102"/>
      <c r="AFG8" s="102"/>
      <c r="AFH8" s="102"/>
      <c r="AFI8" s="102"/>
      <c r="AFJ8" s="102"/>
      <c r="AFK8" s="102"/>
      <c r="AFL8" s="102"/>
      <c r="AFM8" s="102"/>
      <c r="AFN8" s="102"/>
      <c r="AFO8" s="102"/>
      <c r="AFP8" s="102"/>
      <c r="AFQ8" s="102"/>
      <c r="AFR8" s="102"/>
      <c r="AFS8" s="102"/>
      <c r="AFT8" s="102"/>
      <c r="AFU8" s="102"/>
      <c r="AFV8" s="102"/>
      <c r="AFW8" s="102"/>
      <c r="AFX8" s="102"/>
      <c r="AFY8" s="102"/>
      <c r="AFZ8" s="102"/>
      <c r="AGA8" s="102"/>
      <c r="AGB8" s="102"/>
      <c r="AGC8" s="102"/>
      <c r="AGD8" s="102"/>
      <c r="AGE8" s="102"/>
      <c r="AGF8" s="102"/>
      <c r="AGG8" s="102"/>
      <c r="AGH8" s="102"/>
      <c r="AGI8" s="102"/>
      <c r="AGJ8" s="102"/>
      <c r="AGK8" s="102"/>
      <c r="AGL8" s="102"/>
      <c r="AGM8" s="102"/>
      <c r="AGN8" s="102"/>
      <c r="AGO8" s="102"/>
      <c r="AGP8" s="102"/>
      <c r="AGQ8" s="102"/>
      <c r="AGR8" s="102"/>
      <c r="AGS8" s="102"/>
      <c r="AGT8" s="102"/>
      <c r="AGU8" s="102"/>
      <c r="AGV8" s="102"/>
      <c r="AGW8" s="102"/>
      <c r="AGX8" s="102"/>
      <c r="AGY8" s="102"/>
      <c r="AGZ8" s="102"/>
      <c r="AHA8" s="102"/>
      <c r="AHB8" s="102"/>
      <c r="AHC8" s="102"/>
      <c r="AHD8" s="102"/>
      <c r="AHE8" s="102"/>
      <c r="AHF8" s="102"/>
      <c r="AHG8" s="102"/>
      <c r="AHH8" s="102"/>
      <c r="AHI8" s="102"/>
      <c r="AHJ8" s="102"/>
      <c r="AHK8" s="102"/>
      <c r="AHL8" s="102"/>
      <c r="AHM8" s="102"/>
      <c r="AHN8" s="102"/>
      <c r="AHO8" s="102"/>
      <c r="AHP8" s="102"/>
      <c r="AHQ8" s="102"/>
      <c r="AHR8" s="102"/>
      <c r="AHS8" s="102"/>
      <c r="AHT8" s="102"/>
      <c r="AHU8" s="102"/>
      <c r="AHV8" s="102"/>
      <c r="AHW8" s="102"/>
      <c r="AHX8" s="102"/>
      <c r="AHY8" s="102"/>
      <c r="AHZ8" s="102"/>
      <c r="AIA8" s="102"/>
      <c r="AIB8" s="102"/>
      <c r="AIC8" s="102"/>
      <c r="AID8" s="102"/>
      <c r="AIE8" s="102"/>
      <c r="AIF8" s="102"/>
      <c r="AIG8" s="102"/>
      <c r="AIH8" s="102"/>
      <c r="AII8" s="102"/>
      <c r="AIJ8" s="102"/>
    </row>
    <row r="9" spans="1:920" s="109" customFormat="1" ht="12.95" customHeight="1">
      <c r="A9" s="118"/>
      <c r="B9" s="118"/>
      <c r="C9" s="118"/>
      <c r="D9" s="118"/>
      <c r="E9" s="362" t="str">
        <f>BS!E9</f>
        <v>MBS:1-2758</v>
      </c>
      <c r="F9" s="362"/>
      <c r="G9" s="362"/>
      <c r="H9" s="362"/>
      <c r="I9" s="106"/>
      <c r="J9" s="44"/>
      <c r="K9" s="107"/>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c r="IW9" s="102"/>
      <c r="IX9" s="102"/>
      <c r="IY9" s="102"/>
      <c r="IZ9" s="102"/>
      <c r="JA9" s="102"/>
      <c r="JB9" s="102"/>
      <c r="JC9" s="102"/>
      <c r="JD9" s="102"/>
      <c r="JE9" s="102"/>
      <c r="JF9" s="102"/>
      <c r="JG9" s="102"/>
      <c r="JH9" s="102"/>
      <c r="JI9" s="102"/>
      <c r="JJ9" s="102"/>
      <c r="JK9" s="102"/>
      <c r="JL9" s="102"/>
      <c r="JM9" s="102"/>
      <c r="JN9" s="102"/>
      <c r="JO9" s="102"/>
      <c r="JP9" s="102"/>
      <c r="JQ9" s="102"/>
      <c r="JR9" s="102"/>
      <c r="JS9" s="102"/>
      <c r="JT9" s="102"/>
      <c r="JU9" s="102"/>
      <c r="JV9" s="102"/>
      <c r="JW9" s="102"/>
      <c r="JX9" s="102"/>
      <c r="JY9" s="102"/>
      <c r="JZ9" s="102"/>
      <c r="KA9" s="102"/>
      <c r="KB9" s="102"/>
      <c r="KC9" s="102"/>
      <c r="KD9" s="102"/>
      <c r="KE9" s="102"/>
      <c r="KF9" s="102"/>
      <c r="KG9" s="102"/>
      <c r="KH9" s="102"/>
      <c r="KI9" s="102"/>
      <c r="KJ9" s="102"/>
      <c r="KK9" s="102"/>
      <c r="KL9" s="102"/>
      <c r="KM9" s="102"/>
      <c r="KN9" s="102"/>
      <c r="KO9" s="102"/>
      <c r="KP9" s="102"/>
      <c r="KQ9" s="102"/>
      <c r="KR9" s="102"/>
      <c r="KS9" s="102"/>
      <c r="KT9" s="102"/>
      <c r="KU9" s="102"/>
      <c r="KV9" s="102"/>
      <c r="KW9" s="102"/>
      <c r="KX9" s="102"/>
      <c r="KY9" s="102"/>
      <c r="KZ9" s="102"/>
      <c r="LA9" s="102"/>
      <c r="LB9" s="102"/>
      <c r="LC9" s="102"/>
      <c r="LD9" s="102"/>
      <c r="LE9" s="102"/>
      <c r="LF9" s="102"/>
      <c r="LG9" s="102"/>
      <c r="LH9" s="102"/>
      <c r="LI9" s="102"/>
      <c r="LJ9" s="102"/>
      <c r="LK9" s="102"/>
      <c r="LL9" s="102"/>
      <c r="LM9" s="102"/>
      <c r="LN9" s="102"/>
      <c r="LO9" s="102"/>
      <c r="LP9" s="102"/>
      <c r="LQ9" s="102"/>
      <c r="LR9" s="102"/>
      <c r="LS9" s="102"/>
      <c r="LT9" s="102"/>
      <c r="LU9" s="102"/>
      <c r="LV9" s="102"/>
      <c r="LW9" s="102"/>
      <c r="LX9" s="102"/>
      <c r="LY9" s="102"/>
      <c r="LZ9" s="102"/>
      <c r="MA9" s="102"/>
      <c r="MB9" s="102"/>
      <c r="MC9" s="102"/>
      <c r="MD9" s="102"/>
      <c r="ME9" s="102"/>
      <c r="MF9" s="102"/>
      <c r="MG9" s="102"/>
      <c r="MH9" s="102"/>
      <c r="MI9" s="102"/>
      <c r="MJ9" s="102"/>
      <c r="MK9" s="102"/>
      <c r="ML9" s="102"/>
      <c r="MM9" s="102"/>
      <c r="MN9" s="102"/>
      <c r="MO9" s="102"/>
      <c r="MP9" s="102"/>
      <c r="MQ9" s="102"/>
      <c r="MR9" s="102"/>
      <c r="MS9" s="102"/>
      <c r="MT9" s="102"/>
      <c r="MU9" s="102"/>
      <c r="MV9" s="102"/>
      <c r="MW9" s="102"/>
      <c r="MX9" s="102"/>
      <c r="MY9" s="102"/>
      <c r="MZ9" s="102"/>
      <c r="NA9" s="102"/>
      <c r="NB9" s="102"/>
      <c r="NC9" s="102"/>
      <c r="ND9" s="102"/>
      <c r="NE9" s="102"/>
      <c r="NF9" s="102"/>
      <c r="NG9" s="102"/>
      <c r="NH9" s="102"/>
      <c r="NI9" s="102"/>
      <c r="NJ9" s="102"/>
      <c r="NK9" s="102"/>
      <c r="NL9" s="102"/>
      <c r="NM9" s="102"/>
      <c r="NN9" s="102"/>
      <c r="NO9" s="102"/>
      <c r="NP9" s="102"/>
      <c r="NQ9" s="102"/>
      <c r="NR9" s="102"/>
      <c r="NS9" s="102"/>
      <c r="NT9" s="102"/>
      <c r="NU9" s="102"/>
      <c r="NV9" s="102"/>
      <c r="NW9" s="102"/>
      <c r="NX9" s="102"/>
      <c r="NY9" s="102"/>
      <c r="NZ9" s="102"/>
      <c r="OA9" s="102"/>
      <c r="OB9" s="102"/>
      <c r="OC9" s="102"/>
      <c r="OD9" s="102"/>
      <c r="OE9" s="102"/>
      <c r="OF9" s="102"/>
      <c r="OG9" s="102"/>
      <c r="OH9" s="102"/>
      <c r="OI9" s="102"/>
      <c r="OJ9" s="102"/>
      <c r="OK9" s="102"/>
      <c r="OL9" s="102"/>
      <c r="OM9" s="102"/>
      <c r="ON9" s="102"/>
      <c r="OO9" s="102"/>
      <c r="OP9" s="102"/>
      <c r="OQ9" s="102"/>
      <c r="OR9" s="102"/>
      <c r="OS9" s="102"/>
      <c r="OT9" s="102"/>
      <c r="OU9" s="102"/>
      <c r="OV9" s="102"/>
      <c r="OW9" s="102"/>
      <c r="OX9" s="102"/>
      <c r="OY9" s="102"/>
      <c r="OZ9" s="102"/>
      <c r="PA9" s="102"/>
      <c r="PB9" s="102"/>
      <c r="PC9" s="102"/>
      <c r="PD9" s="102"/>
      <c r="PE9" s="102"/>
      <c r="PF9" s="102"/>
      <c r="PG9" s="102"/>
      <c r="PH9" s="102"/>
      <c r="PI9" s="102"/>
      <c r="PJ9" s="102"/>
      <c r="PK9" s="102"/>
      <c r="PL9" s="102"/>
      <c r="PM9" s="102"/>
      <c r="PN9" s="102"/>
      <c r="PO9" s="102"/>
      <c r="PP9" s="102"/>
      <c r="PQ9" s="102"/>
      <c r="PR9" s="102"/>
      <c r="PS9" s="102"/>
      <c r="PT9" s="102"/>
      <c r="PU9" s="102"/>
      <c r="PV9" s="102"/>
      <c r="PW9" s="102"/>
      <c r="PX9" s="102"/>
      <c r="PY9" s="102"/>
      <c r="PZ9" s="102"/>
      <c r="QA9" s="102"/>
      <c r="QB9" s="102"/>
      <c r="QC9" s="102"/>
      <c r="QD9" s="102"/>
      <c r="QE9" s="102"/>
      <c r="QF9" s="102"/>
      <c r="QG9" s="102"/>
      <c r="QH9" s="102"/>
      <c r="QI9" s="102"/>
      <c r="QJ9" s="102"/>
      <c r="QK9" s="102"/>
      <c r="QL9" s="102"/>
      <c r="QM9" s="102"/>
      <c r="QN9" s="102"/>
      <c r="QO9" s="102"/>
      <c r="QP9" s="102"/>
      <c r="QQ9" s="102"/>
      <c r="QR9" s="102"/>
      <c r="QS9" s="102"/>
      <c r="QT9" s="102"/>
      <c r="QU9" s="102"/>
      <c r="QV9" s="102"/>
      <c r="QW9" s="102"/>
      <c r="QX9" s="102"/>
      <c r="QY9" s="102"/>
      <c r="QZ9" s="102"/>
      <c r="RA9" s="102"/>
      <c r="RB9" s="102"/>
      <c r="RC9" s="102"/>
      <c r="RD9" s="102"/>
      <c r="RE9" s="102"/>
      <c r="RF9" s="102"/>
      <c r="RG9" s="102"/>
      <c r="RH9" s="102"/>
      <c r="RI9" s="102"/>
      <c r="RJ9" s="102"/>
      <c r="RK9" s="102"/>
      <c r="RL9" s="102"/>
      <c r="RM9" s="102"/>
      <c r="RN9" s="102"/>
      <c r="RO9" s="102"/>
      <c r="RP9" s="102"/>
      <c r="RQ9" s="102"/>
      <c r="RR9" s="102"/>
      <c r="RS9" s="102"/>
      <c r="RT9" s="102"/>
      <c r="RU9" s="102"/>
      <c r="RV9" s="102"/>
      <c r="RW9" s="102"/>
      <c r="RX9" s="102"/>
      <c r="RY9" s="102"/>
      <c r="RZ9" s="102"/>
      <c r="SA9" s="102"/>
      <c r="SB9" s="102"/>
      <c r="SC9" s="102"/>
      <c r="SD9" s="102"/>
      <c r="SE9" s="102"/>
      <c r="SF9" s="102"/>
      <c r="SG9" s="102"/>
      <c r="SH9" s="102"/>
      <c r="SI9" s="102"/>
      <c r="SJ9" s="102"/>
      <c r="SK9" s="102"/>
      <c r="SL9" s="102"/>
      <c r="SM9" s="102"/>
      <c r="SN9" s="102"/>
      <c r="SO9" s="102"/>
      <c r="SP9" s="102"/>
      <c r="SQ9" s="102"/>
      <c r="SR9" s="102"/>
      <c r="SS9" s="102"/>
      <c r="ST9" s="102"/>
      <c r="SU9" s="102"/>
      <c r="SV9" s="102"/>
      <c r="SW9" s="102"/>
      <c r="SX9" s="102"/>
      <c r="SY9" s="102"/>
      <c r="SZ9" s="102"/>
      <c r="TA9" s="102"/>
      <c r="TB9" s="102"/>
      <c r="TC9" s="102"/>
      <c r="TD9" s="102"/>
      <c r="TE9" s="102"/>
      <c r="TF9" s="102"/>
      <c r="TG9" s="102"/>
      <c r="TH9" s="102"/>
      <c r="TI9" s="102"/>
      <c r="TJ9" s="102"/>
      <c r="TK9" s="102"/>
      <c r="TL9" s="102"/>
      <c r="TM9" s="102"/>
      <c r="TN9" s="102"/>
      <c r="TO9" s="102"/>
      <c r="TP9" s="102"/>
      <c r="TQ9" s="102"/>
      <c r="TR9" s="102"/>
      <c r="TS9" s="102"/>
      <c r="TT9" s="102"/>
      <c r="TU9" s="102"/>
      <c r="TV9" s="102"/>
      <c r="TW9" s="102"/>
      <c r="TX9" s="102"/>
      <c r="TY9" s="102"/>
      <c r="TZ9" s="102"/>
      <c r="UA9" s="102"/>
      <c r="UB9" s="102"/>
      <c r="UC9" s="102"/>
      <c r="UD9" s="102"/>
      <c r="UE9" s="102"/>
      <c r="UF9" s="102"/>
      <c r="UG9" s="102"/>
      <c r="UH9" s="102"/>
      <c r="UI9" s="102"/>
      <c r="UJ9" s="102"/>
      <c r="UK9" s="102"/>
      <c r="UL9" s="102"/>
      <c r="UM9" s="102"/>
      <c r="UN9" s="102"/>
      <c r="UO9" s="102"/>
      <c r="UP9" s="102"/>
      <c r="UQ9" s="102"/>
      <c r="UR9" s="102"/>
      <c r="US9" s="102"/>
      <c r="UT9" s="102"/>
      <c r="UU9" s="102"/>
      <c r="UV9" s="102"/>
      <c r="UW9" s="102"/>
      <c r="UX9" s="102"/>
      <c r="UY9" s="102"/>
      <c r="UZ9" s="102"/>
      <c r="VA9" s="102"/>
      <c r="VB9" s="102"/>
      <c r="VC9" s="102"/>
      <c r="VD9" s="102"/>
      <c r="VE9" s="102"/>
      <c r="VF9" s="102"/>
      <c r="VG9" s="102"/>
      <c r="VH9" s="102"/>
      <c r="VI9" s="102"/>
      <c r="VJ9" s="102"/>
      <c r="VK9" s="102"/>
      <c r="VL9" s="102"/>
      <c r="VM9" s="102"/>
      <c r="VN9" s="102"/>
      <c r="VO9" s="102"/>
      <c r="VP9" s="102"/>
      <c r="VQ9" s="102"/>
      <c r="VR9" s="102"/>
      <c r="VS9" s="102"/>
      <c r="VT9" s="102"/>
      <c r="VU9" s="102"/>
      <c r="VV9" s="102"/>
      <c r="VW9" s="102"/>
      <c r="VX9" s="102"/>
      <c r="VY9" s="102"/>
      <c r="VZ9" s="102"/>
      <c r="WA9" s="102"/>
      <c r="WB9" s="102"/>
      <c r="WC9" s="102"/>
      <c r="WD9" s="102"/>
      <c r="WE9" s="102"/>
      <c r="WF9" s="102"/>
      <c r="WG9" s="102"/>
      <c r="WH9" s="102"/>
      <c r="WI9" s="102"/>
      <c r="WJ9" s="102"/>
      <c r="WK9" s="102"/>
      <c r="WL9" s="102"/>
      <c r="WM9" s="102"/>
      <c r="WN9" s="102"/>
      <c r="WO9" s="102"/>
      <c r="WP9" s="102"/>
      <c r="WQ9" s="102"/>
      <c r="WR9" s="102"/>
      <c r="WS9" s="102"/>
      <c r="WT9" s="102"/>
      <c r="WU9" s="102"/>
      <c r="WV9" s="102"/>
      <c r="WW9" s="102"/>
      <c r="WX9" s="102"/>
      <c r="WY9" s="102"/>
      <c r="WZ9" s="102"/>
      <c r="XA9" s="102"/>
      <c r="XB9" s="102"/>
      <c r="XC9" s="102"/>
      <c r="XD9" s="102"/>
      <c r="XE9" s="102"/>
      <c r="XF9" s="102"/>
      <c r="XG9" s="102"/>
      <c r="XH9" s="102"/>
      <c r="XI9" s="102"/>
      <c r="XJ9" s="102"/>
      <c r="XK9" s="102"/>
      <c r="XL9" s="102"/>
      <c r="XM9" s="102"/>
      <c r="XN9" s="102"/>
      <c r="XO9" s="102"/>
      <c r="XP9" s="102"/>
      <c r="XQ9" s="102"/>
      <c r="XR9" s="102"/>
      <c r="XS9" s="102"/>
      <c r="XT9" s="102"/>
      <c r="XU9" s="102"/>
      <c r="XV9" s="102"/>
      <c r="XW9" s="102"/>
      <c r="XX9" s="102"/>
      <c r="XY9" s="102"/>
      <c r="XZ9" s="102"/>
      <c r="YA9" s="102"/>
      <c r="YB9" s="102"/>
      <c r="YC9" s="102"/>
      <c r="YD9" s="102"/>
      <c r="YE9" s="102"/>
      <c r="YF9" s="102"/>
      <c r="YG9" s="102"/>
      <c r="YH9" s="102"/>
      <c r="YI9" s="102"/>
      <c r="YJ9" s="102"/>
      <c r="YK9" s="102"/>
      <c r="YL9" s="102"/>
      <c r="YM9" s="102"/>
      <c r="YN9" s="102"/>
      <c r="YO9" s="102"/>
      <c r="YP9" s="102"/>
      <c r="YQ9" s="102"/>
      <c r="YR9" s="102"/>
      <c r="YS9" s="102"/>
      <c r="YT9" s="102"/>
      <c r="YU9" s="102"/>
      <c r="YV9" s="102"/>
      <c r="YW9" s="102"/>
      <c r="YX9" s="102"/>
      <c r="YY9" s="102"/>
      <c r="YZ9" s="102"/>
      <c r="ZA9" s="102"/>
      <c r="ZB9" s="102"/>
      <c r="ZC9" s="102"/>
      <c r="ZD9" s="102"/>
      <c r="ZE9" s="102"/>
      <c r="ZF9" s="102"/>
      <c r="ZG9" s="102"/>
      <c r="ZH9" s="102"/>
      <c r="ZI9" s="102"/>
      <c r="ZJ9" s="102"/>
      <c r="ZK9" s="102"/>
      <c r="ZL9" s="102"/>
      <c r="ZM9" s="102"/>
      <c r="ZN9" s="102"/>
      <c r="ZO9" s="102"/>
      <c r="ZP9" s="102"/>
      <c r="ZQ9" s="102"/>
      <c r="ZR9" s="102"/>
      <c r="ZS9" s="102"/>
      <c r="ZT9" s="102"/>
      <c r="ZU9" s="102"/>
      <c r="ZV9" s="102"/>
      <c r="ZW9" s="102"/>
      <c r="ZX9" s="102"/>
      <c r="ZY9" s="102"/>
      <c r="ZZ9" s="102"/>
      <c r="AAA9" s="102"/>
      <c r="AAB9" s="102"/>
      <c r="AAC9" s="102"/>
      <c r="AAD9" s="102"/>
      <c r="AAE9" s="102"/>
      <c r="AAF9" s="102"/>
      <c r="AAG9" s="102"/>
      <c r="AAH9" s="102"/>
      <c r="AAI9" s="102"/>
      <c r="AAJ9" s="102"/>
      <c r="AAK9" s="102"/>
      <c r="AAL9" s="102"/>
      <c r="AAM9" s="102"/>
      <c r="AAN9" s="102"/>
      <c r="AAO9" s="102"/>
      <c r="AAP9" s="102"/>
      <c r="AAQ9" s="102"/>
      <c r="AAR9" s="102"/>
      <c r="AAS9" s="102"/>
      <c r="AAT9" s="102"/>
      <c r="AAU9" s="102"/>
      <c r="AAV9" s="102"/>
      <c r="AAW9" s="102"/>
      <c r="AAX9" s="102"/>
      <c r="AAY9" s="102"/>
      <c r="AAZ9" s="102"/>
      <c r="ABA9" s="102"/>
      <c r="ABB9" s="102"/>
      <c r="ABC9" s="102"/>
      <c r="ABD9" s="102"/>
      <c r="ABE9" s="102"/>
      <c r="ABF9" s="102"/>
      <c r="ABG9" s="102"/>
      <c r="ABH9" s="102"/>
      <c r="ABI9" s="102"/>
      <c r="ABJ9" s="102"/>
      <c r="ABK9" s="102"/>
      <c r="ABL9" s="102"/>
      <c r="ABM9" s="102"/>
      <c r="ABN9" s="102"/>
      <c r="ABO9" s="102"/>
      <c r="ABP9" s="102"/>
      <c r="ABQ9" s="102"/>
      <c r="ABR9" s="102"/>
      <c r="ABS9" s="102"/>
      <c r="ABT9" s="102"/>
      <c r="ABU9" s="102"/>
      <c r="ABV9" s="102"/>
      <c r="ABW9" s="102"/>
      <c r="ABX9" s="102"/>
      <c r="ABY9" s="102"/>
      <c r="ABZ9" s="102"/>
      <c r="ACA9" s="102"/>
      <c r="ACB9" s="102"/>
      <c r="ACC9" s="102"/>
      <c r="ACD9" s="102"/>
      <c r="ACE9" s="102"/>
      <c r="ACF9" s="102"/>
      <c r="ACG9" s="102"/>
      <c r="ACH9" s="102"/>
      <c r="ACI9" s="102"/>
      <c r="ACJ9" s="102"/>
      <c r="ACK9" s="102"/>
      <c r="ACL9" s="102"/>
      <c r="ACM9" s="102"/>
      <c r="ACN9" s="102"/>
      <c r="ACO9" s="102"/>
      <c r="ACP9" s="102"/>
      <c r="ACQ9" s="102"/>
      <c r="ACR9" s="102"/>
      <c r="ACS9" s="102"/>
      <c r="ACT9" s="102"/>
      <c r="ACU9" s="102"/>
      <c r="ACV9" s="102"/>
      <c r="ACW9" s="102"/>
      <c r="ACX9" s="102"/>
      <c r="ACY9" s="102"/>
      <c r="ACZ9" s="102"/>
      <c r="ADA9" s="102"/>
      <c r="ADB9" s="102"/>
      <c r="ADC9" s="102"/>
      <c r="ADD9" s="102"/>
      <c r="ADE9" s="102"/>
      <c r="ADF9" s="102"/>
      <c r="ADG9" s="102"/>
      <c r="ADH9" s="102"/>
      <c r="ADI9" s="102"/>
      <c r="ADJ9" s="102"/>
      <c r="ADK9" s="102"/>
      <c r="ADL9" s="102"/>
      <c r="ADM9" s="102"/>
      <c r="ADN9" s="102"/>
      <c r="ADO9" s="102"/>
      <c r="ADP9" s="102"/>
      <c r="ADQ9" s="102"/>
      <c r="ADR9" s="102"/>
      <c r="ADS9" s="102"/>
      <c r="ADT9" s="102"/>
      <c r="ADU9" s="102"/>
      <c r="ADV9" s="102"/>
      <c r="ADW9" s="102"/>
      <c r="ADX9" s="102"/>
      <c r="ADY9" s="102"/>
      <c r="ADZ9" s="102"/>
      <c r="AEA9" s="102"/>
      <c r="AEB9" s="102"/>
      <c r="AEC9" s="102"/>
      <c r="AED9" s="102"/>
      <c r="AEE9" s="102"/>
      <c r="AEF9" s="102"/>
      <c r="AEG9" s="102"/>
      <c r="AEH9" s="102"/>
      <c r="AEI9" s="102"/>
      <c r="AEJ9" s="102"/>
      <c r="AEK9" s="102"/>
      <c r="AEL9" s="102"/>
      <c r="AEM9" s="102"/>
      <c r="AEN9" s="102"/>
      <c r="AEO9" s="102"/>
      <c r="AEP9" s="102"/>
      <c r="AEQ9" s="102"/>
      <c r="AER9" s="102"/>
      <c r="AES9" s="102"/>
      <c r="AET9" s="102"/>
      <c r="AEU9" s="102"/>
      <c r="AEV9" s="102"/>
      <c r="AEW9" s="102"/>
      <c r="AEX9" s="102"/>
      <c r="AEY9" s="102"/>
      <c r="AEZ9" s="102"/>
      <c r="AFA9" s="102"/>
      <c r="AFB9" s="102"/>
      <c r="AFC9" s="102"/>
      <c r="AFD9" s="102"/>
      <c r="AFE9" s="102"/>
      <c r="AFF9" s="102"/>
      <c r="AFG9" s="102"/>
      <c r="AFH9" s="102"/>
      <c r="AFI9" s="102"/>
      <c r="AFJ9" s="102"/>
      <c r="AFK9" s="102"/>
      <c r="AFL9" s="102"/>
      <c r="AFM9" s="102"/>
      <c r="AFN9" s="102"/>
      <c r="AFO9" s="102"/>
      <c r="AFP9" s="102"/>
      <c r="AFQ9" s="102"/>
      <c r="AFR9" s="102"/>
      <c r="AFS9" s="102"/>
      <c r="AFT9" s="102"/>
      <c r="AFU9" s="102"/>
      <c r="AFV9" s="102"/>
      <c r="AFW9" s="102"/>
      <c r="AFX9" s="102"/>
      <c r="AFY9" s="102"/>
      <c r="AFZ9" s="102"/>
      <c r="AGA9" s="102"/>
      <c r="AGB9" s="102"/>
      <c r="AGC9" s="102"/>
      <c r="AGD9" s="102"/>
      <c r="AGE9" s="102"/>
      <c r="AGF9" s="102"/>
      <c r="AGG9" s="102"/>
      <c r="AGH9" s="102"/>
      <c r="AGI9" s="102"/>
      <c r="AGJ9" s="102"/>
      <c r="AGK9" s="102"/>
      <c r="AGL9" s="102"/>
      <c r="AGM9" s="102"/>
      <c r="AGN9" s="102"/>
      <c r="AGO9" s="102"/>
      <c r="AGP9" s="102"/>
      <c r="AGQ9" s="102"/>
      <c r="AGR9" s="102"/>
      <c r="AGS9" s="102"/>
      <c r="AGT9" s="102"/>
      <c r="AGU9" s="102"/>
      <c r="AGV9" s="102"/>
      <c r="AGW9" s="102"/>
      <c r="AGX9" s="102"/>
      <c r="AGY9" s="102"/>
      <c r="AGZ9" s="102"/>
      <c r="AHA9" s="102"/>
      <c r="AHB9" s="102"/>
      <c r="AHC9" s="102"/>
      <c r="AHD9" s="102"/>
      <c r="AHE9" s="102"/>
      <c r="AHF9" s="102"/>
      <c r="AHG9" s="102"/>
      <c r="AHH9" s="102"/>
      <c r="AHI9" s="102"/>
      <c r="AHJ9" s="102"/>
      <c r="AHK9" s="102"/>
      <c r="AHL9" s="102"/>
      <c r="AHM9" s="102"/>
      <c r="AHN9" s="102"/>
      <c r="AHO9" s="102"/>
      <c r="AHP9" s="102"/>
      <c r="AHQ9" s="102"/>
      <c r="AHR9" s="102"/>
      <c r="AHS9" s="102"/>
      <c r="AHT9" s="102"/>
      <c r="AHU9" s="102"/>
      <c r="AHV9" s="102"/>
      <c r="AHW9" s="102"/>
      <c r="AHX9" s="102"/>
      <c r="AHY9" s="102"/>
      <c r="AHZ9" s="102"/>
      <c r="AIA9" s="102"/>
      <c r="AIB9" s="102"/>
      <c r="AIC9" s="102"/>
      <c r="AID9" s="102"/>
      <c r="AIE9" s="102"/>
      <c r="AIF9" s="102"/>
      <c r="AIG9" s="102"/>
      <c r="AIH9" s="102"/>
      <c r="AII9" s="102"/>
      <c r="AIJ9" s="102"/>
    </row>
    <row r="10" spans="1:920" s="109" customFormat="1" ht="12.95" customHeight="1">
      <c r="A10" s="118"/>
      <c r="B10" s="118"/>
      <c r="C10" s="118"/>
      <c r="D10" s="118"/>
      <c r="E10" s="241" t="s">
        <v>1965</v>
      </c>
      <c r="F10" s="110"/>
      <c r="G10" s="102"/>
      <c r="H10" s="102"/>
      <c r="I10" s="106"/>
      <c r="J10" s="107"/>
      <c r="K10" s="107"/>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c r="IV10" s="102"/>
      <c r="IW10" s="102"/>
      <c r="IX10" s="102"/>
      <c r="IY10" s="102"/>
      <c r="IZ10" s="102"/>
      <c r="JA10" s="102"/>
      <c r="JB10" s="102"/>
      <c r="JC10" s="102"/>
      <c r="JD10" s="102"/>
      <c r="JE10" s="102"/>
      <c r="JF10" s="102"/>
      <c r="JG10" s="102"/>
      <c r="JH10" s="102"/>
      <c r="JI10" s="102"/>
      <c r="JJ10" s="102"/>
      <c r="JK10" s="102"/>
      <c r="JL10" s="102"/>
      <c r="JM10" s="102"/>
      <c r="JN10" s="102"/>
      <c r="JO10" s="102"/>
      <c r="JP10" s="102"/>
      <c r="JQ10" s="102"/>
      <c r="JR10" s="102"/>
      <c r="JS10" s="102"/>
      <c r="JT10" s="102"/>
      <c r="JU10" s="102"/>
      <c r="JV10" s="102"/>
      <c r="JW10" s="102"/>
      <c r="JX10" s="102"/>
      <c r="JY10" s="102"/>
      <c r="JZ10" s="102"/>
      <c r="KA10" s="102"/>
      <c r="KB10" s="102"/>
      <c r="KC10" s="102"/>
      <c r="KD10" s="102"/>
      <c r="KE10" s="102"/>
      <c r="KF10" s="102"/>
      <c r="KG10" s="102"/>
      <c r="KH10" s="102"/>
      <c r="KI10" s="102"/>
      <c r="KJ10" s="102"/>
      <c r="KK10" s="102"/>
      <c r="KL10" s="102"/>
      <c r="KM10" s="102"/>
      <c r="KN10" s="102"/>
      <c r="KO10" s="102"/>
      <c r="KP10" s="102"/>
      <c r="KQ10" s="102"/>
      <c r="KR10" s="102"/>
      <c r="KS10" s="102"/>
      <c r="KT10" s="102"/>
      <c r="KU10" s="102"/>
      <c r="KV10" s="102"/>
      <c r="KW10" s="102"/>
      <c r="KX10" s="102"/>
      <c r="KY10" s="102"/>
      <c r="KZ10" s="102"/>
      <c r="LA10" s="102"/>
      <c r="LB10" s="102"/>
      <c r="LC10" s="102"/>
      <c r="LD10" s="102"/>
      <c r="LE10" s="102"/>
      <c r="LF10" s="102"/>
      <c r="LG10" s="102"/>
      <c r="LH10" s="102"/>
      <c r="LI10" s="102"/>
      <c r="LJ10" s="102"/>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102"/>
      <c r="ND10" s="102"/>
      <c r="NE10" s="102"/>
      <c r="NF10" s="102"/>
      <c r="NG10" s="102"/>
      <c r="NH10" s="102"/>
      <c r="NI10" s="102"/>
      <c r="NJ10" s="102"/>
      <c r="NK10" s="102"/>
      <c r="NL10" s="102"/>
      <c r="NM10" s="102"/>
      <c r="NN10" s="102"/>
      <c r="NO10" s="102"/>
      <c r="NP10" s="102"/>
      <c r="NQ10" s="102"/>
      <c r="NR10" s="102"/>
      <c r="NS10" s="102"/>
      <c r="NT10" s="102"/>
      <c r="NU10" s="102"/>
      <c r="NV10" s="102"/>
      <c r="NW10" s="102"/>
      <c r="NX10" s="102"/>
      <c r="NY10" s="102"/>
      <c r="NZ10" s="102"/>
      <c r="OA10" s="102"/>
      <c r="OB10" s="102"/>
      <c r="OC10" s="102"/>
      <c r="OD10" s="102"/>
      <c r="OE10" s="102"/>
      <c r="OF10" s="102"/>
      <c r="OG10" s="102"/>
      <c r="OH10" s="102"/>
      <c r="OI10" s="102"/>
      <c r="OJ10" s="102"/>
      <c r="OK10" s="102"/>
      <c r="OL10" s="102"/>
      <c r="OM10" s="102"/>
      <c r="ON10" s="102"/>
      <c r="OO10" s="102"/>
      <c r="OP10" s="102"/>
      <c r="OQ10" s="102"/>
      <c r="OR10" s="102"/>
      <c r="OS10" s="102"/>
      <c r="OT10" s="102"/>
      <c r="OU10" s="102"/>
      <c r="OV10" s="102"/>
      <c r="OW10" s="102"/>
      <c r="OX10" s="102"/>
      <c r="OY10" s="102"/>
      <c r="OZ10" s="102"/>
      <c r="PA10" s="102"/>
      <c r="PB10" s="102"/>
      <c r="PC10" s="102"/>
      <c r="PD10" s="102"/>
      <c r="PE10" s="102"/>
      <c r="PF10" s="102"/>
      <c r="PG10" s="102"/>
      <c r="PH10" s="102"/>
      <c r="PI10" s="102"/>
      <c r="PJ10" s="102"/>
      <c r="PK10" s="102"/>
      <c r="PL10" s="102"/>
      <c r="PM10" s="102"/>
      <c r="PN10" s="102"/>
      <c r="PO10" s="102"/>
      <c r="PP10" s="102"/>
      <c r="PQ10" s="102"/>
      <c r="PR10" s="102"/>
      <c r="PS10" s="102"/>
      <c r="PT10" s="102"/>
      <c r="PU10" s="102"/>
      <c r="PV10" s="102"/>
      <c r="PW10" s="102"/>
      <c r="PX10" s="102"/>
      <c r="PY10" s="102"/>
      <c r="PZ10" s="102"/>
      <c r="QA10" s="102"/>
      <c r="QB10" s="102"/>
      <c r="QC10" s="102"/>
      <c r="QD10" s="102"/>
      <c r="QE10" s="102"/>
      <c r="QF10" s="102"/>
      <c r="QG10" s="102"/>
      <c r="QH10" s="102"/>
      <c r="QI10" s="102"/>
      <c r="QJ10" s="102"/>
      <c r="QK10" s="102"/>
      <c r="QL10" s="102"/>
      <c r="QM10" s="102"/>
      <c r="QN10" s="102"/>
      <c r="QO10" s="102"/>
      <c r="QP10" s="102"/>
      <c r="QQ10" s="102"/>
      <c r="QR10" s="102"/>
      <c r="QS10" s="102"/>
      <c r="QT10" s="102"/>
      <c r="QU10" s="102"/>
      <c r="QV10" s="102"/>
      <c r="QW10" s="102"/>
      <c r="QX10" s="102"/>
      <c r="QY10" s="102"/>
      <c r="QZ10" s="102"/>
      <c r="RA10" s="102"/>
      <c r="RB10" s="102"/>
      <c r="RC10" s="102"/>
      <c r="RD10" s="102"/>
      <c r="RE10" s="102"/>
      <c r="RF10" s="102"/>
      <c r="RG10" s="102"/>
      <c r="RH10" s="102"/>
      <c r="RI10" s="102"/>
      <c r="RJ10" s="102"/>
      <c r="RK10" s="102"/>
      <c r="RL10" s="102"/>
      <c r="RM10" s="102"/>
      <c r="RN10" s="102"/>
      <c r="RO10" s="102"/>
      <c r="RP10" s="102"/>
      <c r="RQ10" s="102"/>
      <c r="RR10" s="102"/>
      <c r="RS10" s="102"/>
      <c r="RT10" s="102"/>
      <c r="RU10" s="102"/>
      <c r="RV10" s="102"/>
      <c r="RW10" s="102"/>
      <c r="RX10" s="102"/>
      <c r="RY10" s="102"/>
      <c r="RZ10" s="102"/>
      <c r="SA10" s="102"/>
      <c r="SB10" s="102"/>
      <c r="SC10" s="102"/>
      <c r="SD10" s="102"/>
      <c r="SE10" s="102"/>
      <c r="SF10" s="102"/>
      <c r="SG10" s="102"/>
      <c r="SH10" s="102"/>
      <c r="SI10" s="102"/>
      <c r="SJ10" s="102"/>
      <c r="SK10" s="102"/>
      <c r="SL10" s="102"/>
      <c r="SM10" s="102"/>
      <c r="SN10" s="102"/>
      <c r="SO10" s="102"/>
      <c r="SP10" s="102"/>
      <c r="SQ10" s="102"/>
      <c r="SR10" s="102"/>
      <c r="SS10" s="102"/>
      <c r="ST10" s="102"/>
      <c r="SU10" s="102"/>
      <c r="SV10" s="102"/>
      <c r="SW10" s="102"/>
      <c r="SX10" s="102"/>
      <c r="SY10" s="102"/>
      <c r="SZ10" s="102"/>
      <c r="TA10" s="102"/>
      <c r="TB10" s="102"/>
      <c r="TC10" s="102"/>
      <c r="TD10" s="102"/>
      <c r="TE10" s="102"/>
      <c r="TF10" s="102"/>
      <c r="TG10" s="102"/>
      <c r="TH10" s="102"/>
      <c r="TI10" s="102"/>
      <c r="TJ10" s="102"/>
      <c r="TK10" s="102"/>
      <c r="TL10" s="102"/>
      <c r="TM10" s="102"/>
      <c r="TN10" s="102"/>
      <c r="TO10" s="102"/>
      <c r="TP10" s="102"/>
      <c r="TQ10" s="102"/>
      <c r="TR10" s="102"/>
      <c r="TS10" s="102"/>
      <c r="TT10" s="102"/>
      <c r="TU10" s="102"/>
      <c r="TV10" s="102"/>
      <c r="TW10" s="102"/>
      <c r="TX10" s="102"/>
      <c r="TY10" s="102"/>
      <c r="TZ10" s="102"/>
      <c r="UA10" s="102"/>
      <c r="UB10" s="102"/>
      <c r="UC10" s="102"/>
      <c r="UD10" s="102"/>
      <c r="UE10" s="102"/>
      <c r="UF10" s="102"/>
      <c r="UG10" s="102"/>
      <c r="UH10" s="102"/>
      <c r="UI10" s="102"/>
      <c r="UJ10" s="102"/>
      <c r="UK10" s="102"/>
      <c r="UL10" s="102"/>
      <c r="UM10" s="102"/>
      <c r="UN10" s="102"/>
      <c r="UO10" s="102"/>
      <c r="UP10" s="102"/>
      <c r="UQ10" s="102"/>
      <c r="UR10" s="102"/>
      <c r="US10" s="102"/>
      <c r="UT10" s="102"/>
      <c r="UU10" s="102"/>
      <c r="UV10" s="102"/>
      <c r="UW10" s="102"/>
      <c r="UX10" s="102"/>
      <c r="UY10" s="102"/>
      <c r="UZ10" s="102"/>
      <c r="VA10" s="102"/>
      <c r="VB10" s="102"/>
      <c r="VC10" s="102"/>
      <c r="VD10" s="102"/>
      <c r="VE10" s="102"/>
      <c r="VF10" s="102"/>
      <c r="VG10" s="102"/>
      <c r="VH10" s="102"/>
      <c r="VI10" s="102"/>
      <c r="VJ10" s="102"/>
      <c r="VK10" s="102"/>
      <c r="VL10" s="102"/>
      <c r="VM10" s="102"/>
      <c r="VN10" s="102"/>
      <c r="VO10" s="102"/>
      <c r="VP10" s="102"/>
      <c r="VQ10" s="102"/>
      <c r="VR10" s="102"/>
      <c r="VS10" s="102"/>
      <c r="VT10" s="102"/>
      <c r="VU10" s="102"/>
      <c r="VV10" s="102"/>
      <c r="VW10" s="102"/>
      <c r="VX10" s="102"/>
      <c r="VY10" s="102"/>
      <c r="VZ10" s="102"/>
      <c r="WA10" s="102"/>
      <c r="WB10" s="102"/>
      <c r="WC10" s="102"/>
      <c r="WD10" s="102"/>
      <c r="WE10" s="102"/>
      <c r="WF10" s="102"/>
      <c r="WG10" s="102"/>
      <c r="WH10" s="102"/>
      <c r="WI10" s="102"/>
      <c r="WJ10" s="102"/>
      <c r="WK10" s="102"/>
      <c r="WL10" s="102"/>
      <c r="WM10" s="102"/>
      <c r="WN10" s="102"/>
      <c r="WO10" s="102"/>
      <c r="WP10" s="102"/>
      <c r="WQ10" s="102"/>
      <c r="WR10" s="102"/>
      <c r="WS10" s="102"/>
      <c r="WT10" s="102"/>
      <c r="WU10" s="102"/>
      <c r="WV10" s="102"/>
      <c r="WW10" s="102"/>
      <c r="WX10" s="102"/>
      <c r="WY10" s="102"/>
      <c r="WZ10" s="102"/>
      <c r="XA10" s="102"/>
      <c r="XB10" s="102"/>
      <c r="XC10" s="102"/>
      <c r="XD10" s="102"/>
      <c r="XE10" s="102"/>
      <c r="XF10" s="102"/>
      <c r="XG10" s="102"/>
      <c r="XH10" s="102"/>
      <c r="XI10" s="102"/>
      <c r="XJ10" s="102"/>
      <c r="XK10" s="102"/>
      <c r="XL10" s="102"/>
      <c r="XM10" s="102"/>
      <c r="XN10" s="102"/>
      <c r="XO10" s="102"/>
      <c r="XP10" s="102"/>
      <c r="XQ10" s="102"/>
      <c r="XR10" s="102"/>
      <c r="XS10" s="102"/>
      <c r="XT10" s="102"/>
      <c r="XU10" s="102"/>
      <c r="XV10" s="102"/>
      <c r="XW10" s="102"/>
      <c r="XX10" s="102"/>
      <c r="XY10" s="102"/>
      <c r="XZ10" s="102"/>
      <c r="YA10" s="102"/>
      <c r="YB10" s="102"/>
      <c r="YC10" s="102"/>
      <c r="YD10" s="102"/>
      <c r="YE10" s="102"/>
      <c r="YF10" s="102"/>
      <c r="YG10" s="102"/>
      <c r="YH10" s="102"/>
      <c r="YI10" s="102"/>
      <c r="YJ10" s="102"/>
      <c r="YK10" s="102"/>
      <c r="YL10" s="102"/>
      <c r="YM10" s="102"/>
      <c r="YN10" s="102"/>
      <c r="YO10" s="102"/>
      <c r="YP10" s="102"/>
      <c r="YQ10" s="102"/>
      <c r="YR10" s="102"/>
      <c r="YS10" s="102"/>
      <c r="YT10" s="102"/>
      <c r="YU10" s="102"/>
      <c r="YV10" s="102"/>
      <c r="YW10" s="102"/>
      <c r="YX10" s="102"/>
      <c r="YY10" s="102"/>
      <c r="YZ10" s="102"/>
      <c r="ZA10" s="102"/>
      <c r="ZB10" s="102"/>
      <c r="ZC10" s="102"/>
      <c r="ZD10" s="102"/>
      <c r="ZE10" s="102"/>
      <c r="ZF10" s="102"/>
      <c r="ZG10" s="102"/>
      <c r="ZH10" s="102"/>
      <c r="ZI10" s="102"/>
      <c r="ZJ10" s="102"/>
      <c r="ZK10" s="102"/>
      <c r="ZL10" s="102"/>
      <c r="ZM10" s="102"/>
      <c r="ZN10" s="102"/>
      <c r="ZO10" s="102"/>
      <c r="ZP10" s="102"/>
      <c r="ZQ10" s="102"/>
      <c r="ZR10" s="102"/>
      <c r="ZS10" s="102"/>
      <c r="ZT10" s="102"/>
      <c r="ZU10" s="102"/>
      <c r="ZV10" s="102"/>
      <c r="ZW10" s="102"/>
      <c r="ZX10" s="102"/>
      <c r="ZY10" s="102"/>
      <c r="ZZ10" s="102"/>
      <c r="AAA10" s="102"/>
      <c r="AAB10" s="102"/>
      <c r="AAC10" s="102"/>
      <c r="AAD10" s="102"/>
      <c r="AAE10" s="102"/>
      <c r="AAF10" s="102"/>
      <c r="AAG10" s="102"/>
      <c r="AAH10" s="102"/>
      <c r="AAI10" s="102"/>
      <c r="AAJ10" s="102"/>
      <c r="AAK10" s="102"/>
      <c r="AAL10" s="102"/>
      <c r="AAM10" s="102"/>
      <c r="AAN10" s="102"/>
      <c r="AAO10" s="102"/>
      <c r="AAP10" s="102"/>
      <c r="AAQ10" s="102"/>
      <c r="AAR10" s="102"/>
      <c r="AAS10" s="102"/>
      <c r="AAT10" s="102"/>
      <c r="AAU10" s="102"/>
      <c r="AAV10" s="102"/>
      <c r="AAW10" s="102"/>
      <c r="AAX10" s="102"/>
      <c r="AAY10" s="102"/>
      <c r="AAZ10" s="102"/>
      <c r="ABA10" s="102"/>
      <c r="ABB10" s="102"/>
      <c r="ABC10" s="102"/>
      <c r="ABD10" s="102"/>
      <c r="ABE10" s="102"/>
      <c r="ABF10" s="102"/>
      <c r="ABG10" s="102"/>
      <c r="ABH10" s="102"/>
      <c r="ABI10" s="102"/>
      <c r="ABJ10" s="102"/>
      <c r="ABK10" s="102"/>
      <c r="ABL10" s="102"/>
      <c r="ABM10" s="102"/>
      <c r="ABN10" s="102"/>
      <c r="ABO10" s="102"/>
      <c r="ABP10" s="102"/>
      <c r="ABQ10" s="102"/>
      <c r="ABR10" s="102"/>
      <c r="ABS10" s="102"/>
      <c r="ABT10" s="102"/>
      <c r="ABU10" s="102"/>
      <c r="ABV10" s="102"/>
      <c r="ABW10" s="102"/>
      <c r="ABX10" s="102"/>
      <c r="ABY10" s="102"/>
      <c r="ABZ10" s="102"/>
      <c r="ACA10" s="102"/>
      <c r="ACB10" s="102"/>
      <c r="ACC10" s="102"/>
      <c r="ACD10" s="102"/>
      <c r="ACE10" s="102"/>
      <c r="ACF10" s="102"/>
      <c r="ACG10" s="102"/>
      <c r="ACH10" s="102"/>
      <c r="ACI10" s="102"/>
      <c r="ACJ10" s="102"/>
      <c r="ACK10" s="102"/>
      <c r="ACL10" s="102"/>
      <c r="ACM10" s="102"/>
      <c r="ACN10" s="102"/>
      <c r="ACO10" s="102"/>
      <c r="ACP10" s="102"/>
      <c r="ACQ10" s="102"/>
      <c r="ACR10" s="102"/>
      <c r="ACS10" s="102"/>
      <c r="ACT10" s="102"/>
      <c r="ACU10" s="102"/>
      <c r="ACV10" s="102"/>
      <c r="ACW10" s="102"/>
      <c r="ACX10" s="102"/>
      <c r="ACY10" s="102"/>
      <c r="ACZ10" s="102"/>
      <c r="ADA10" s="102"/>
      <c r="ADB10" s="102"/>
      <c r="ADC10" s="102"/>
      <c r="ADD10" s="102"/>
      <c r="ADE10" s="102"/>
      <c r="ADF10" s="102"/>
      <c r="ADG10" s="102"/>
      <c r="ADH10" s="102"/>
      <c r="ADI10" s="102"/>
      <c r="ADJ10" s="102"/>
      <c r="ADK10" s="102"/>
      <c r="ADL10" s="102"/>
      <c r="ADM10" s="102"/>
      <c r="ADN10" s="102"/>
      <c r="ADO10" s="102"/>
      <c r="ADP10" s="102"/>
      <c r="ADQ10" s="102"/>
      <c r="ADR10" s="102"/>
      <c r="ADS10" s="102"/>
      <c r="ADT10" s="102"/>
      <c r="ADU10" s="102"/>
      <c r="ADV10" s="102"/>
      <c r="ADW10" s="102"/>
      <c r="ADX10" s="102"/>
      <c r="ADY10" s="102"/>
      <c r="ADZ10" s="102"/>
      <c r="AEA10" s="102"/>
      <c r="AEB10" s="102"/>
      <c r="AEC10" s="102"/>
      <c r="AED10" s="102"/>
      <c r="AEE10" s="102"/>
      <c r="AEF10" s="102"/>
      <c r="AEG10" s="102"/>
      <c r="AEH10" s="102"/>
      <c r="AEI10" s="102"/>
      <c r="AEJ10" s="102"/>
      <c r="AEK10" s="102"/>
      <c r="AEL10" s="102"/>
      <c r="AEM10" s="102"/>
      <c r="AEN10" s="102"/>
      <c r="AEO10" s="102"/>
      <c r="AEP10" s="102"/>
      <c r="AEQ10" s="102"/>
      <c r="AER10" s="102"/>
      <c r="AES10" s="102"/>
      <c r="AET10" s="102"/>
      <c r="AEU10" s="102"/>
      <c r="AEV10" s="102"/>
      <c r="AEW10" s="102"/>
      <c r="AEX10" s="102"/>
      <c r="AEY10" s="102"/>
      <c r="AEZ10" s="102"/>
      <c r="AFA10" s="102"/>
      <c r="AFB10" s="102"/>
      <c r="AFC10" s="102"/>
      <c r="AFD10" s="102"/>
      <c r="AFE10" s="102"/>
      <c r="AFF10" s="102"/>
      <c r="AFG10" s="102"/>
      <c r="AFH10" s="102"/>
      <c r="AFI10" s="102"/>
      <c r="AFJ10" s="102"/>
      <c r="AFK10" s="102"/>
      <c r="AFL10" s="102"/>
      <c r="AFM10" s="102"/>
      <c r="AFN10" s="102"/>
      <c r="AFO10" s="102"/>
      <c r="AFP10" s="102"/>
      <c r="AFQ10" s="102"/>
      <c r="AFR10" s="102"/>
      <c r="AFS10" s="102"/>
      <c r="AFT10" s="102"/>
      <c r="AFU10" s="102"/>
      <c r="AFV10" s="102"/>
      <c r="AFW10" s="102"/>
      <c r="AFX10" s="102"/>
      <c r="AFY10" s="102"/>
      <c r="AFZ10" s="102"/>
      <c r="AGA10" s="102"/>
      <c r="AGB10" s="102"/>
      <c r="AGC10" s="102"/>
      <c r="AGD10" s="102"/>
      <c r="AGE10" s="102"/>
      <c r="AGF10" s="102"/>
      <c r="AGG10" s="102"/>
      <c r="AGH10" s="102"/>
      <c r="AGI10" s="102"/>
      <c r="AGJ10" s="102"/>
      <c r="AGK10" s="102"/>
      <c r="AGL10" s="102"/>
      <c r="AGM10" s="102"/>
      <c r="AGN10" s="102"/>
      <c r="AGO10" s="102"/>
      <c r="AGP10" s="102"/>
      <c r="AGQ10" s="102"/>
      <c r="AGR10" s="102"/>
      <c r="AGS10" s="102"/>
      <c r="AGT10" s="102"/>
      <c r="AGU10" s="102"/>
      <c r="AGV10" s="102"/>
      <c r="AGW10" s="102"/>
      <c r="AGX10" s="102"/>
      <c r="AGY10" s="102"/>
      <c r="AGZ10" s="102"/>
      <c r="AHA10" s="102"/>
      <c r="AHB10" s="102"/>
      <c r="AHC10" s="102"/>
      <c r="AHD10" s="102"/>
      <c r="AHE10" s="102"/>
      <c r="AHF10" s="102"/>
      <c r="AHG10" s="102"/>
      <c r="AHH10" s="102"/>
      <c r="AHI10" s="102"/>
      <c r="AHJ10" s="102"/>
      <c r="AHK10" s="102"/>
      <c r="AHL10" s="102"/>
      <c r="AHM10" s="102"/>
      <c r="AHN10" s="102"/>
      <c r="AHO10" s="102"/>
      <c r="AHP10" s="102"/>
      <c r="AHQ10" s="102"/>
      <c r="AHR10" s="102"/>
      <c r="AHS10" s="102"/>
      <c r="AHT10" s="102"/>
      <c r="AHU10" s="102"/>
      <c r="AHV10" s="102"/>
      <c r="AHW10" s="102"/>
      <c r="AHX10" s="102"/>
      <c r="AHY10" s="102"/>
      <c r="AHZ10" s="102"/>
      <c r="AIA10" s="102"/>
      <c r="AIB10" s="102"/>
      <c r="AIC10" s="102"/>
      <c r="AID10" s="102"/>
      <c r="AIE10" s="102"/>
      <c r="AIF10" s="102"/>
      <c r="AIG10" s="102"/>
      <c r="AIH10" s="102"/>
      <c r="AII10" s="102"/>
      <c r="AIJ10" s="102"/>
    </row>
    <row r="11" spans="1:920" s="109" customFormat="1" ht="12.95" customHeight="1">
      <c r="A11" s="118"/>
      <c r="B11" s="118"/>
      <c r="C11" s="118"/>
      <c r="D11" s="118"/>
      <c r="E11" s="362"/>
      <c r="F11" s="362"/>
      <c r="G11" s="362"/>
      <c r="H11" s="362"/>
      <c r="I11" s="106"/>
      <c r="J11" s="107"/>
      <c r="K11" s="107"/>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c r="IW11" s="102"/>
      <c r="IX11" s="102"/>
      <c r="IY11" s="102"/>
      <c r="IZ11" s="102"/>
      <c r="JA11" s="102"/>
      <c r="JB11" s="102"/>
      <c r="JC11" s="102"/>
      <c r="JD11" s="102"/>
      <c r="JE11" s="102"/>
      <c r="JF11" s="102"/>
      <c r="JG11" s="102"/>
      <c r="JH11" s="102"/>
      <c r="JI11" s="102"/>
      <c r="JJ11" s="102"/>
      <c r="JK11" s="102"/>
      <c r="JL11" s="102"/>
      <c r="JM11" s="102"/>
      <c r="JN11" s="102"/>
      <c r="JO11" s="102"/>
      <c r="JP11" s="102"/>
      <c r="JQ11" s="102"/>
      <c r="JR11" s="102"/>
      <c r="JS11" s="102"/>
      <c r="JT11" s="102"/>
      <c r="JU11" s="102"/>
      <c r="JV11" s="102"/>
      <c r="JW11" s="102"/>
      <c r="JX11" s="102"/>
      <c r="JY11" s="102"/>
      <c r="JZ11" s="102"/>
      <c r="KA11" s="102"/>
      <c r="KB11" s="102"/>
      <c r="KC11" s="102"/>
      <c r="KD11" s="102"/>
      <c r="KE11" s="102"/>
      <c r="KF11" s="102"/>
      <c r="KG11" s="102"/>
      <c r="KH11" s="102"/>
      <c r="KI11" s="102"/>
      <c r="KJ11" s="102"/>
      <c r="KK11" s="102"/>
      <c r="KL11" s="102"/>
      <c r="KM11" s="102"/>
      <c r="KN11" s="102"/>
      <c r="KO11" s="102"/>
      <c r="KP11" s="102"/>
      <c r="KQ11" s="102"/>
      <c r="KR11" s="102"/>
      <c r="KS11" s="102"/>
      <c r="KT11" s="102"/>
      <c r="KU11" s="102"/>
      <c r="KV11" s="102"/>
      <c r="KW11" s="102"/>
      <c r="KX11" s="102"/>
      <c r="KY11" s="102"/>
      <c r="KZ11" s="102"/>
      <c r="LA11" s="102"/>
      <c r="LB11" s="102"/>
      <c r="LC11" s="102"/>
      <c r="LD11" s="102"/>
      <c r="LE11" s="102"/>
      <c r="LF11" s="102"/>
      <c r="LG11" s="102"/>
      <c r="LH11" s="102"/>
      <c r="LI11" s="102"/>
      <c r="LJ11" s="102"/>
      <c r="LK11" s="102"/>
      <c r="LL11" s="102"/>
      <c r="LM11" s="102"/>
      <c r="LN11" s="102"/>
      <c r="LO11" s="102"/>
      <c r="LP11" s="102"/>
      <c r="LQ11" s="102"/>
      <c r="LR11" s="102"/>
      <c r="LS11" s="102"/>
      <c r="LT11" s="102"/>
      <c r="LU11" s="102"/>
      <c r="LV11" s="102"/>
      <c r="LW11" s="102"/>
      <c r="LX11" s="102"/>
      <c r="LY11" s="102"/>
      <c r="LZ11" s="102"/>
      <c r="MA11" s="102"/>
      <c r="MB11" s="102"/>
      <c r="MC11" s="102"/>
      <c r="MD11" s="102"/>
      <c r="ME11" s="102"/>
      <c r="MF11" s="102"/>
      <c r="MG11" s="102"/>
      <c r="MH11" s="102"/>
      <c r="MI11" s="102"/>
      <c r="MJ11" s="102"/>
      <c r="MK11" s="102"/>
      <c r="ML11" s="102"/>
      <c r="MM11" s="102"/>
      <c r="MN11" s="102"/>
      <c r="MO11" s="102"/>
      <c r="MP11" s="102"/>
      <c r="MQ11" s="102"/>
      <c r="MR11" s="102"/>
      <c r="MS11" s="102"/>
      <c r="MT11" s="102"/>
      <c r="MU11" s="102"/>
      <c r="MV11" s="102"/>
      <c r="MW11" s="102"/>
      <c r="MX11" s="102"/>
      <c r="MY11" s="102"/>
      <c r="MZ11" s="102"/>
      <c r="NA11" s="102"/>
      <c r="NB11" s="102"/>
      <c r="NC11" s="102"/>
      <c r="ND11" s="102"/>
      <c r="NE11" s="102"/>
      <c r="NF11" s="102"/>
      <c r="NG11" s="102"/>
      <c r="NH11" s="102"/>
      <c r="NI11" s="102"/>
      <c r="NJ11" s="102"/>
      <c r="NK11" s="102"/>
      <c r="NL11" s="102"/>
      <c r="NM11" s="102"/>
      <c r="NN11" s="102"/>
      <c r="NO11" s="102"/>
      <c r="NP11" s="102"/>
      <c r="NQ11" s="102"/>
      <c r="NR11" s="102"/>
      <c r="NS11" s="102"/>
      <c r="NT11" s="102"/>
      <c r="NU11" s="102"/>
      <c r="NV11" s="102"/>
      <c r="NW11" s="102"/>
      <c r="NX11" s="102"/>
      <c r="NY11" s="102"/>
      <c r="NZ11" s="102"/>
      <c r="OA11" s="102"/>
      <c r="OB11" s="102"/>
      <c r="OC11" s="102"/>
      <c r="OD11" s="102"/>
      <c r="OE11" s="102"/>
      <c r="OF11" s="102"/>
      <c r="OG11" s="102"/>
      <c r="OH11" s="102"/>
      <c r="OI11" s="102"/>
      <c r="OJ11" s="102"/>
      <c r="OK11" s="102"/>
      <c r="OL11" s="102"/>
      <c r="OM11" s="102"/>
      <c r="ON11" s="102"/>
      <c r="OO11" s="102"/>
      <c r="OP11" s="102"/>
      <c r="OQ11" s="102"/>
      <c r="OR11" s="102"/>
      <c r="OS11" s="102"/>
      <c r="OT11" s="102"/>
      <c r="OU11" s="102"/>
      <c r="OV11" s="102"/>
      <c r="OW11" s="102"/>
      <c r="OX11" s="102"/>
      <c r="OY11" s="102"/>
      <c r="OZ11" s="102"/>
      <c r="PA11" s="102"/>
      <c r="PB11" s="102"/>
      <c r="PC11" s="102"/>
      <c r="PD11" s="102"/>
      <c r="PE11" s="102"/>
      <c r="PF11" s="102"/>
      <c r="PG11" s="102"/>
      <c r="PH11" s="102"/>
      <c r="PI11" s="102"/>
      <c r="PJ11" s="102"/>
      <c r="PK11" s="102"/>
      <c r="PL11" s="102"/>
      <c r="PM11" s="102"/>
      <c r="PN11" s="102"/>
      <c r="PO11" s="102"/>
      <c r="PP11" s="102"/>
      <c r="PQ11" s="102"/>
      <c r="PR11" s="102"/>
      <c r="PS11" s="102"/>
      <c r="PT11" s="102"/>
      <c r="PU11" s="102"/>
      <c r="PV11" s="102"/>
      <c r="PW11" s="102"/>
      <c r="PX11" s="102"/>
      <c r="PY11" s="102"/>
      <c r="PZ11" s="102"/>
      <c r="QA11" s="102"/>
      <c r="QB11" s="102"/>
      <c r="QC11" s="102"/>
      <c r="QD11" s="102"/>
      <c r="QE11" s="102"/>
      <c r="QF11" s="102"/>
      <c r="QG11" s="102"/>
      <c r="QH11" s="102"/>
      <c r="QI11" s="102"/>
      <c r="QJ11" s="102"/>
      <c r="QK11" s="102"/>
      <c r="QL11" s="102"/>
      <c r="QM11" s="102"/>
      <c r="QN11" s="102"/>
      <c r="QO11" s="102"/>
      <c r="QP11" s="102"/>
      <c r="QQ11" s="102"/>
      <c r="QR11" s="102"/>
      <c r="QS11" s="102"/>
      <c r="QT11" s="102"/>
      <c r="QU11" s="102"/>
      <c r="QV11" s="102"/>
      <c r="QW11" s="102"/>
      <c r="QX11" s="102"/>
      <c r="QY11" s="102"/>
      <c r="QZ11" s="102"/>
      <c r="RA11" s="102"/>
      <c r="RB11" s="102"/>
      <c r="RC11" s="102"/>
      <c r="RD11" s="102"/>
      <c r="RE11" s="102"/>
      <c r="RF11" s="102"/>
      <c r="RG11" s="102"/>
      <c r="RH11" s="102"/>
      <c r="RI11" s="102"/>
      <c r="RJ11" s="102"/>
      <c r="RK11" s="102"/>
      <c r="RL11" s="102"/>
      <c r="RM11" s="102"/>
      <c r="RN11" s="102"/>
      <c r="RO11" s="102"/>
      <c r="RP11" s="102"/>
      <c r="RQ11" s="102"/>
      <c r="RR11" s="102"/>
      <c r="RS11" s="102"/>
      <c r="RT11" s="102"/>
      <c r="RU11" s="102"/>
      <c r="RV11" s="102"/>
      <c r="RW11" s="102"/>
      <c r="RX11" s="102"/>
      <c r="RY11" s="102"/>
      <c r="RZ11" s="102"/>
      <c r="SA11" s="102"/>
      <c r="SB11" s="102"/>
      <c r="SC11" s="102"/>
      <c r="SD11" s="102"/>
      <c r="SE11" s="102"/>
      <c r="SF11" s="102"/>
      <c r="SG11" s="102"/>
      <c r="SH11" s="102"/>
      <c r="SI11" s="102"/>
      <c r="SJ11" s="102"/>
      <c r="SK11" s="102"/>
      <c r="SL11" s="102"/>
      <c r="SM11" s="102"/>
      <c r="SN11" s="102"/>
      <c r="SO11" s="102"/>
      <c r="SP11" s="102"/>
      <c r="SQ11" s="102"/>
      <c r="SR11" s="102"/>
      <c r="SS11" s="102"/>
      <c r="ST11" s="102"/>
      <c r="SU11" s="102"/>
      <c r="SV11" s="102"/>
      <c r="SW11" s="102"/>
      <c r="SX11" s="102"/>
      <c r="SY11" s="102"/>
      <c r="SZ11" s="102"/>
      <c r="TA11" s="102"/>
      <c r="TB11" s="102"/>
      <c r="TC11" s="102"/>
      <c r="TD11" s="102"/>
      <c r="TE11" s="102"/>
      <c r="TF11" s="102"/>
      <c r="TG11" s="102"/>
      <c r="TH11" s="102"/>
      <c r="TI11" s="102"/>
      <c r="TJ11" s="102"/>
      <c r="TK11" s="102"/>
      <c r="TL11" s="102"/>
      <c r="TM11" s="102"/>
      <c r="TN11" s="102"/>
      <c r="TO11" s="102"/>
      <c r="TP11" s="102"/>
      <c r="TQ11" s="102"/>
      <c r="TR11" s="102"/>
      <c r="TS11" s="102"/>
      <c r="TT11" s="102"/>
      <c r="TU11" s="102"/>
      <c r="TV11" s="102"/>
      <c r="TW11" s="102"/>
      <c r="TX11" s="102"/>
      <c r="TY11" s="102"/>
      <c r="TZ11" s="102"/>
      <c r="UA11" s="102"/>
      <c r="UB11" s="102"/>
      <c r="UC11" s="102"/>
      <c r="UD11" s="102"/>
      <c r="UE11" s="102"/>
      <c r="UF11" s="102"/>
      <c r="UG11" s="102"/>
      <c r="UH11" s="102"/>
      <c r="UI11" s="102"/>
      <c r="UJ11" s="102"/>
      <c r="UK11" s="102"/>
      <c r="UL11" s="102"/>
      <c r="UM11" s="102"/>
      <c r="UN11" s="102"/>
      <c r="UO11" s="102"/>
      <c r="UP11" s="102"/>
      <c r="UQ11" s="102"/>
      <c r="UR11" s="102"/>
      <c r="US11" s="102"/>
      <c r="UT11" s="102"/>
      <c r="UU11" s="102"/>
      <c r="UV11" s="102"/>
      <c r="UW11" s="102"/>
      <c r="UX11" s="102"/>
      <c r="UY11" s="102"/>
      <c r="UZ11" s="102"/>
      <c r="VA11" s="102"/>
      <c r="VB11" s="102"/>
      <c r="VC11" s="102"/>
      <c r="VD11" s="102"/>
      <c r="VE11" s="102"/>
      <c r="VF11" s="102"/>
      <c r="VG11" s="102"/>
      <c r="VH11" s="102"/>
      <c r="VI11" s="102"/>
      <c r="VJ11" s="102"/>
      <c r="VK11" s="102"/>
      <c r="VL11" s="102"/>
      <c r="VM11" s="102"/>
      <c r="VN11" s="102"/>
      <c r="VO11" s="102"/>
      <c r="VP11" s="102"/>
      <c r="VQ11" s="102"/>
      <c r="VR11" s="102"/>
      <c r="VS11" s="102"/>
      <c r="VT11" s="102"/>
      <c r="VU11" s="102"/>
      <c r="VV11" s="102"/>
      <c r="VW11" s="102"/>
      <c r="VX11" s="102"/>
      <c r="VY11" s="102"/>
      <c r="VZ11" s="102"/>
      <c r="WA11" s="102"/>
      <c r="WB11" s="102"/>
      <c r="WC11" s="102"/>
      <c r="WD11" s="102"/>
      <c r="WE11" s="102"/>
      <c r="WF11" s="102"/>
      <c r="WG11" s="102"/>
      <c r="WH11" s="102"/>
      <c r="WI11" s="102"/>
      <c r="WJ11" s="102"/>
      <c r="WK11" s="102"/>
      <c r="WL11" s="102"/>
      <c r="WM11" s="102"/>
      <c r="WN11" s="102"/>
      <c r="WO11" s="102"/>
      <c r="WP11" s="102"/>
      <c r="WQ11" s="102"/>
      <c r="WR11" s="102"/>
      <c r="WS11" s="102"/>
      <c r="WT11" s="102"/>
      <c r="WU11" s="102"/>
      <c r="WV11" s="102"/>
      <c r="WW11" s="102"/>
      <c r="WX11" s="102"/>
      <c r="WY11" s="102"/>
      <c r="WZ11" s="102"/>
      <c r="XA11" s="102"/>
      <c r="XB11" s="102"/>
      <c r="XC11" s="102"/>
      <c r="XD11" s="102"/>
      <c r="XE11" s="102"/>
      <c r="XF11" s="102"/>
      <c r="XG11" s="102"/>
      <c r="XH11" s="102"/>
      <c r="XI11" s="102"/>
      <c r="XJ11" s="102"/>
      <c r="XK11" s="102"/>
      <c r="XL11" s="102"/>
      <c r="XM11" s="102"/>
      <c r="XN11" s="102"/>
      <c r="XO11" s="102"/>
      <c r="XP11" s="102"/>
      <c r="XQ11" s="102"/>
      <c r="XR11" s="102"/>
      <c r="XS11" s="102"/>
      <c r="XT11" s="102"/>
      <c r="XU11" s="102"/>
      <c r="XV11" s="102"/>
      <c r="XW11" s="102"/>
      <c r="XX11" s="102"/>
      <c r="XY11" s="102"/>
      <c r="XZ11" s="102"/>
      <c r="YA11" s="102"/>
      <c r="YB11" s="102"/>
      <c r="YC11" s="102"/>
      <c r="YD11" s="102"/>
      <c r="YE11" s="102"/>
      <c r="YF11" s="102"/>
      <c r="YG11" s="102"/>
      <c r="YH11" s="102"/>
      <c r="YI11" s="102"/>
      <c r="YJ11" s="102"/>
      <c r="YK11" s="102"/>
      <c r="YL11" s="102"/>
      <c r="YM11" s="102"/>
      <c r="YN11" s="102"/>
      <c r="YO11" s="102"/>
      <c r="YP11" s="102"/>
      <c r="YQ11" s="102"/>
      <c r="YR11" s="102"/>
      <c r="YS11" s="102"/>
      <c r="YT11" s="102"/>
      <c r="YU11" s="102"/>
      <c r="YV11" s="102"/>
      <c r="YW11" s="102"/>
      <c r="YX11" s="102"/>
      <c r="YY11" s="102"/>
      <c r="YZ11" s="102"/>
      <c r="ZA11" s="102"/>
      <c r="ZB11" s="102"/>
      <c r="ZC11" s="102"/>
      <c r="ZD11" s="102"/>
      <c r="ZE11" s="102"/>
      <c r="ZF11" s="102"/>
      <c r="ZG11" s="102"/>
      <c r="ZH11" s="102"/>
      <c r="ZI11" s="102"/>
      <c r="ZJ11" s="102"/>
      <c r="ZK11" s="102"/>
      <c r="ZL11" s="102"/>
      <c r="ZM11" s="102"/>
      <c r="ZN11" s="102"/>
      <c r="ZO11" s="102"/>
      <c r="ZP11" s="102"/>
      <c r="ZQ11" s="102"/>
      <c r="ZR11" s="102"/>
      <c r="ZS11" s="102"/>
      <c r="ZT11" s="102"/>
      <c r="ZU11" s="102"/>
      <c r="ZV11" s="102"/>
      <c r="ZW11" s="102"/>
      <c r="ZX11" s="102"/>
      <c r="ZY11" s="102"/>
      <c r="ZZ11" s="102"/>
      <c r="AAA11" s="102"/>
      <c r="AAB11" s="102"/>
      <c r="AAC11" s="102"/>
      <c r="AAD11" s="102"/>
      <c r="AAE11" s="102"/>
      <c r="AAF11" s="102"/>
      <c r="AAG11" s="102"/>
      <c r="AAH11" s="102"/>
      <c r="AAI11" s="102"/>
      <c r="AAJ11" s="102"/>
      <c r="AAK11" s="102"/>
      <c r="AAL11" s="102"/>
      <c r="AAM11" s="102"/>
      <c r="AAN11" s="102"/>
      <c r="AAO11" s="102"/>
      <c r="AAP11" s="102"/>
      <c r="AAQ11" s="102"/>
      <c r="AAR11" s="102"/>
      <c r="AAS11" s="102"/>
      <c r="AAT11" s="102"/>
      <c r="AAU11" s="102"/>
      <c r="AAV11" s="102"/>
      <c r="AAW11" s="102"/>
      <c r="AAX11" s="102"/>
      <c r="AAY11" s="102"/>
      <c r="AAZ11" s="102"/>
      <c r="ABA11" s="102"/>
      <c r="ABB11" s="102"/>
      <c r="ABC11" s="102"/>
      <c r="ABD11" s="102"/>
      <c r="ABE11" s="102"/>
      <c r="ABF11" s="102"/>
      <c r="ABG11" s="102"/>
      <c r="ABH11" s="102"/>
      <c r="ABI11" s="102"/>
      <c r="ABJ11" s="102"/>
      <c r="ABK11" s="102"/>
      <c r="ABL11" s="102"/>
      <c r="ABM11" s="102"/>
      <c r="ABN11" s="102"/>
      <c r="ABO11" s="102"/>
      <c r="ABP11" s="102"/>
      <c r="ABQ11" s="102"/>
      <c r="ABR11" s="102"/>
      <c r="ABS11" s="102"/>
      <c r="ABT11" s="102"/>
      <c r="ABU11" s="102"/>
      <c r="ABV11" s="102"/>
      <c r="ABW11" s="102"/>
      <c r="ABX11" s="102"/>
      <c r="ABY11" s="102"/>
      <c r="ABZ11" s="102"/>
      <c r="ACA11" s="102"/>
      <c r="ACB11" s="102"/>
      <c r="ACC11" s="102"/>
      <c r="ACD11" s="102"/>
      <c r="ACE11" s="102"/>
      <c r="ACF11" s="102"/>
      <c r="ACG11" s="102"/>
      <c r="ACH11" s="102"/>
      <c r="ACI11" s="102"/>
      <c r="ACJ11" s="102"/>
      <c r="ACK11" s="102"/>
      <c r="ACL11" s="102"/>
      <c r="ACM11" s="102"/>
      <c r="ACN11" s="102"/>
      <c r="ACO11" s="102"/>
      <c r="ACP11" s="102"/>
      <c r="ACQ11" s="102"/>
      <c r="ACR11" s="102"/>
      <c r="ACS11" s="102"/>
      <c r="ACT11" s="102"/>
      <c r="ACU11" s="102"/>
      <c r="ACV11" s="102"/>
      <c r="ACW11" s="102"/>
      <c r="ACX11" s="102"/>
      <c r="ACY11" s="102"/>
      <c r="ACZ11" s="102"/>
      <c r="ADA11" s="102"/>
      <c r="ADB11" s="102"/>
      <c r="ADC11" s="102"/>
      <c r="ADD11" s="102"/>
      <c r="ADE11" s="102"/>
      <c r="ADF11" s="102"/>
      <c r="ADG11" s="102"/>
      <c r="ADH11" s="102"/>
      <c r="ADI11" s="102"/>
      <c r="ADJ11" s="102"/>
      <c r="ADK11" s="102"/>
      <c r="ADL11" s="102"/>
      <c r="ADM11" s="102"/>
      <c r="ADN11" s="102"/>
      <c r="ADO11" s="102"/>
      <c r="ADP11" s="102"/>
      <c r="ADQ11" s="102"/>
      <c r="ADR11" s="102"/>
      <c r="ADS11" s="102"/>
      <c r="ADT11" s="102"/>
      <c r="ADU11" s="102"/>
      <c r="ADV11" s="102"/>
      <c r="ADW11" s="102"/>
      <c r="ADX11" s="102"/>
      <c r="ADY11" s="102"/>
      <c r="ADZ11" s="102"/>
      <c r="AEA11" s="102"/>
      <c r="AEB11" s="102"/>
      <c r="AEC11" s="102"/>
      <c r="AED11" s="102"/>
      <c r="AEE11" s="102"/>
      <c r="AEF11" s="102"/>
      <c r="AEG11" s="102"/>
      <c r="AEH11" s="102"/>
      <c r="AEI11" s="102"/>
      <c r="AEJ11" s="102"/>
      <c r="AEK11" s="102"/>
      <c r="AEL11" s="102"/>
      <c r="AEM11" s="102"/>
      <c r="AEN11" s="102"/>
      <c r="AEO11" s="102"/>
      <c r="AEP11" s="102"/>
      <c r="AEQ11" s="102"/>
      <c r="AER11" s="102"/>
      <c r="AES11" s="102"/>
      <c r="AET11" s="102"/>
      <c r="AEU11" s="102"/>
      <c r="AEV11" s="102"/>
      <c r="AEW11" s="102"/>
      <c r="AEX11" s="102"/>
      <c r="AEY11" s="102"/>
      <c r="AEZ11" s="102"/>
      <c r="AFA11" s="102"/>
      <c r="AFB11" s="102"/>
      <c r="AFC11" s="102"/>
      <c r="AFD11" s="102"/>
      <c r="AFE11" s="102"/>
      <c r="AFF11" s="102"/>
      <c r="AFG11" s="102"/>
      <c r="AFH11" s="102"/>
      <c r="AFI11" s="102"/>
      <c r="AFJ11" s="102"/>
      <c r="AFK11" s="102"/>
      <c r="AFL11" s="102"/>
      <c r="AFM11" s="102"/>
      <c r="AFN11" s="102"/>
      <c r="AFO11" s="102"/>
      <c r="AFP11" s="102"/>
      <c r="AFQ11" s="102"/>
      <c r="AFR11" s="102"/>
      <c r="AFS11" s="102"/>
      <c r="AFT11" s="102"/>
      <c r="AFU11" s="102"/>
      <c r="AFV11" s="102"/>
      <c r="AFW11" s="102"/>
      <c r="AFX11" s="102"/>
      <c r="AFY11" s="102"/>
      <c r="AFZ11" s="102"/>
      <c r="AGA11" s="102"/>
      <c r="AGB11" s="102"/>
      <c r="AGC11" s="102"/>
      <c r="AGD11" s="102"/>
      <c r="AGE11" s="102"/>
      <c r="AGF11" s="102"/>
      <c r="AGG11" s="102"/>
      <c r="AGH11" s="102"/>
      <c r="AGI11" s="102"/>
      <c r="AGJ11" s="102"/>
      <c r="AGK11" s="102"/>
      <c r="AGL11" s="102"/>
      <c r="AGM11" s="102"/>
      <c r="AGN11" s="102"/>
      <c r="AGO11" s="102"/>
      <c r="AGP11" s="102"/>
      <c r="AGQ11" s="102"/>
      <c r="AGR11" s="102"/>
      <c r="AGS11" s="102"/>
      <c r="AGT11" s="102"/>
      <c r="AGU11" s="102"/>
      <c r="AGV11" s="102"/>
      <c r="AGW11" s="102"/>
      <c r="AGX11" s="102"/>
      <c r="AGY11" s="102"/>
      <c r="AGZ11" s="102"/>
      <c r="AHA11" s="102"/>
      <c r="AHB11" s="102"/>
      <c r="AHC11" s="102"/>
      <c r="AHD11" s="102"/>
      <c r="AHE11" s="102"/>
      <c r="AHF11" s="102"/>
      <c r="AHG11" s="102"/>
      <c r="AHH11" s="102"/>
      <c r="AHI11" s="102"/>
      <c r="AHJ11" s="102"/>
      <c r="AHK11" s="102"/>
      <c r="AHL11" s="102"/>
      <c r="AHM11" s="102"/>
      <c r="AHN11" s="102"/>
      <c r="AHO11" s="102"/>
      <c r="AHP11" s="102"/>
      <c r="AHQ11" s="102"/>
      <c r="AHR11" s="102"/>
      <c r="AHS11" s="102"/>
      <c r="AHT11" s="102"/>
      <c r="AHU11" s="102"/>
      <c r="AHV11" s="102"/>
      <c r="AHW11" s="102"/>
      <c r="AHX11" s="102"/>
      <c r="AHY11" s="102"/>
      <c r="AHZ11" s="102"/>
      <c r="AIA11" s="102"/>
      <c r="AIB11" s="102"/>
      <c r="AIC11" s="102"/>
      <c r="AID11" s="102"/>
      <c r="AIE11" s="102"/>
      <c r="AIF11" s="102"/>
      <c r="AIG11" s="102"/>
      <c r="AIH11" s="102"/>
      <c r="AII11" s="102"/>
      <c r="AIJ11" s="102"/>
    </row>
    <row r="12" spans="1:920" ht="14.25" customHeight="1">
      <c r="E12" s="363" t="s">
        <v>2330</v>
      </c>
      <c r="F12" s="363"/>
      <c r="G12" s="363"/>
      <c r="H12" s="363"/>
      <c r="I12" s="363"/>
      <c r="J12" s="363"/>
      <c r="K12" s="363"/>
    </row>
    <row r="13" spans="1:920" ht="14.25" customHeight="1">
      <c r="E13" s="363" t="s">
        <v>2331</v>
      </c>
      <c r="F13" s="363"/>
      <c r="G13" s="363"/>
      <c r="H13" s="363"/>
      <c r="I13" s="363"/>
      <c r="J13" s="363"/>
      <c r="K13" s="363"/>
    </row>
    <row r="14" spans="1:920" ht="14.25" customHeight="1">
      <c r="E14" s="364" t="s">
        <v>2332</v>
      </c>
      <c r="F14" s="364"/>
      <c r="G14" s="364"/>
      <c r="H14" s="364"/>
      <c r="I14" s="364"/>
      <c r="J14" s="364"/>
      <c r="K14" s="364"/>
    </row>
    <row r="15" spans="1:920" ht="15" customHeight="1">
      <c r="E15" s="364" t="s">
        <v>2593</v>
      </c>
      <c r="F15" s="364"/>
      <c r="G15" s="364"/>
      <c r="H15" s="364"/>
      <c r="I15" s="364"/>
      <c r="J15" s="364"/>
      <c r="K15" s="364"/>
    </row>
    <row r="16" spans="1:920" ht="13.5" customHeight="1">
      <c r="E16" s="47"/>
      <c r="F16" s="48"/>
      <c r="G16" s="48"/>
      <c r="H16" s="48"/>
      <c r="I16" s="48"/>
      <c r="K16" s="152" t="s">
        <v>1973</v>
      </c>
    </row>
    <row r="17" spans="1:920" ht="30.75" customHeight="1">
      <c r="E17" s="177" t="s">
        <v>1974</v>
      </c>
      <c r="F17" s="178" t="s">
        <v>1969</v>
      </c>
      <c r="G17" s="178" t="s">
        <v>1975</v>
      </c>
      <c r="H17" s="179" t="s">
        <v>2333</v>
      </c>
      <c r="I17" s="179" t="s">
        <v>1976</v>
      </c>
      <c r="J17" s="179" t="s">
        <v>2544</v>
      </c>
      <c r="K17" s="196" t="s">
        <v>2545</v>
      </c>
    </row>
    <row r="18" spans="1:920" s="51" customFormat="1" ht="12.75" customHeight="1">
      <c r="A18" s="49"/>
      <c r="B18" s="49"/>
      <c r="C18" s="49"/>
      <c r="D18" s="49"/>
      <c r="E18" s="180">
        <v>1</v>
      </c>
      <c r="F18" s="181">
        <v>2</v>
      </c>
      <c r="G18" s="181">
        <v>3</v>
      </c>
      <c r="H18" s="181">
        <v>4</v>
      </c>
      <c r="I18" s="182">
        <v>5</v>
      </c>
      <c r="J18" s="182">
        <v>6</v>
      </c>
      <c r="K18" s="182">
        <v>7</v>
      </c>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c r="IM18" s="50"/>
      <c r="IN18" s="50"/>
      <c r="IO18" s="50"/>
      <c r="IP18" s="50"/>
      <c r="IQ18" s="50"/>
      <c r="IR18" s="50"/>
      <c r="IS18" s="50"/>
      <c r="IT18" s="50"/>
      <c r="IU18" s="50"/>
      <c r="IV18" s="50"/>
      <c r="IW18" s="50"/>
      <c r="IX18" s="50"/>
      <c r="IY18" s="50"/>
      <c r="IZ18" s="50"/>
      <c r="JA18" s="50"/>
      <c r="JB18" s="50"/>
      <c r="JC18" s="50"/>
      <c r="JD18" s="50"/>
      <c r="JE18" s="50"/>
      <c r="JF18" s="50"/>
      <c r="JG18" s="50"/>
      <c r="JH18" s="50"/>
      <c r="JI18" s="50"/>
      <c r="JJ18" s="50"/>
      <c r="JK18" s="50"/>
      <c r="JL18" s="50"/>
      <c r="JM18" s="50"/>
      <c r="JN18" s="50"/>
      <c r="JO18" s="50"/>
      <c r="JP18" s="50"/>
      <c r="JQ18" s="50"/>
      <c r="JR18" s="50"/>
      <c r="JS18" s="50"/>
      <c r="JT18" s="50"/>
      <c r="JU18" s="50"/>
      <c r="JV18" s="50"/>
      <c r="JW18" s="50"/>
      <c r="JX18" s="50"/>
      <c r="JY18" s="50"/>
      <c r="JZ18" s="50"/>
      <c r="KA18" s="50"/>
      <c r="KB18" s="50"/>
      <c r="KC18" s="50"/>
      <c r="KD18" s="50"/>
      <c r="KE18" s="50"/>
      <c r="KF18" s="50"/>
      <c r="KG18" s="50"/>
      <c r="KH18" s="50"/>
      <c r="KI18" s="50"/>
      <c r="KJ18" s="50"/>
      <c r="KK18" s="50"/>
      <c r="KL18" s="50"/>
      <c r="KM18" s="50"/>
      <c r="KN18" s="50"/>
      <c r="KO18" s="50"/>
      <c r="KP18" s="50"/>
      <c r="KQ18" s="50"/>
      <c r="KR18" s="50"/>
      <c r="KS18" s="50"/>
      <c r="KT18" s="50"/>
      <c r="KU18" s="50"/>
      <c r="KV18" s="50"/>
      <c r="KW18" s="50"/>
      <c r="KX18" s="50"/>
      <c r="KY18" s="50"/>
      <c r="KZ18" s="50"/>
      <c r="LA18" s="50"/>
      <c r="LB18" s="50"/>
      <c r="LC18" s="50"/>
      <c r="LD18" s="50"/>
      <c r="LE18" s="50"/>
      <c r="LF18" s="50"/>
      <c r="LG18" s="50"/>
      <c r="LH18" s="50"/>
      <c r="LI18" s="50"/>
      <c r="LJ18" s="50"/>
      <c r="LK18" s="50"/>
      <c r="LL18" s="50"/>
      <c r="LM18" s="50"/>
      <c r="LN18" s="50"/>
      <c r="LO18" s="50"/>
      <c r="LP18" s="50"/>
      <c r="LQ18" s="50"/>
      <c r="LR18" s="50"/>
      <c r="LS18" s="50"/>
      <c r="LT18" s="50"/>
      <c r="LU18" s="50"/>
      <c r="LV18" s="50"/>
      <c r="LW18" s="50"/>
      <c r="LX18" s="50"/>
      <c r="LY18" s="50"/>
      <c r="LZ18" s="50"/>
      <c r="MA18" s="50"/>
      <c r="MB18" s="50"/>
      <c r="MC18" s="50"/>
      <c r="MD18" s="50"/>
      <c r="ME18" s="50"/>
      <c r="MF18" s="50"/>
      <c r="MG18" s="50"/>
      <c r="MH18" s="50"/>
      <c r="MI18" s="50"/>
      <c r="MJ18" s="50"/>
      <c r="MK18" s="50"/>
      <c r="ML18" s="50"/>
      <c r="MM18" s="50"/>
      <c r="MN18" s="50"/>
      <c r="MO18" s="50"/>
      <c r="MP18" s="50"/>
      <c r="MQ18" s="50"/>
      <c r="MR18" s="50"/>
      <c r="MS18" s="50"/>
      <c r="MT18" s="50"/>
      <c r="MU18" s="50"/>
      <c r="MV18" s="50"/>
      <c r="MW18" s="50"/>
      <c r="MX18" s="50"/>
      <c r="MY18" s="50"/>
      <c r="MZ18" s="50"/>
      <c r="NA18" s="50"/>
      <c r="NB18" s="50"/>
      <c r="NC18" s="50"/>
      <c r="ND18" s="50"/>
      <c r="NE18" s="50"/>
      <c r="NF18" s="50"/>
      <c r="NG18" s="50"/>
      <c r="NH18" s="50"/>
      <c r="NI18" s="50"/>
      <c r="NJ18" s="50"/>
      <c r="NK18" s="50"/>
      <c r="NL18" s="50"/>
      <c r="NM18" s="50"/>
      <c r="NN18" s="50"/>
      <c r="NO18" s="50"/>
      <c r="NP18" s="50"/>
      <c r="NQ18" s="50"/>
      <c r="NR18" s="50"/>
      <c r="NS18" s="50"/>
      <c r="NT18" s="50"/>
      <c r="NU18" s="50"/>
      <c r="NV18" s="50"/>
      <c r="NW18" s="50"/>
      <c r="NX18" s="50"/>
      <c r="NY18" s="50"/>
      <c r="NZ18" s="50"/>
      <c r="OA18" s="50"/>
      <c r="OB18" s="50"/>
      <c r="OC18" s="50"/>
      <c r="OD18" s="50"/>
      <c r="OE18" s="50"/>
      <c r="OF18" s="50"/>
      <c r="OG18" s="50"/>
      <c r="OH18" s="50"/>
      <c r="OI18" s="50"/>
      <c r="OJ18" s="50"/>
      <c r="OK18" s="50"/>
      <c r="OL18" s="50"/>
      <c r="OM18" s="50"/>
      <c r="ON18" s="50"/>
      <c r="OO18" s="50"/>
      <c r="OP18" s="50"/>
      <c r="OQ18" s="50"/>
      <c r="OR18" s="50"/>
      <c r="OS18" s="50"/>
      <c r="OT18" s="50"/>
      <c r="OU18" s="50"/>
      <c r="OV18" s="50"/>
      <c r="OW18" s="50"/>
      <c r="OX18" s="50"/>
      <c r="OY18" s="50"/>
      <c r="OZ18" s="50"/>
      <c r="PA18" s="50"/>
      <c r="PB18" s="50"/>
      <c r="PC18" s="50"/>
      <c r="PD18" s="50"/>
      <c r="PE18" s="50"/>
      <c r="PF18" s="50"/>
      <c r="PG18" s="50"/>
      <c r="PH18" s="50"/>
      <c r="PI18" s="50"/>
      <c r="PJ18" s="50"/>
      <c r="PK18" s="50"/>
      <c r="PL18" s="50"/>
      <c r="PM18" s="50"/>
      <c r="PN18" s="50"/>
      <c r="PO18" s="50"/>
      <c r="PP18" s="50"/>
      <c r="PQ18" s="50"/>
      <c r="PR18" s="50"/>
      <c r="PS18" s="50"/>
      <c r="PT18" s="50"/>
      <c r="PU18" s="50"/>
      <c r="PV18" s="50"/>
      <c r="PW18" s="50"/>
      <c r="PX18" s="50"/>
      <c r="PY18" s="50"/>
      <c r="PZ18" s="50"/>
      <c r="QA18" s="50"/>
      <c r="QB18" s="50"/>
      <c r="QC18" s="50"/>
      <c r="QD18" s="50"/>
      <c r="QE18" s="50"/>
      <c r="QF18" s="50"/>
      <c r="QG18" s="50"/>
      <c r="QH18" s="50"/>
      <c r="QI18" s="50"/>
      <c r="QJ18" s="50"/>
      <c r="QK18" s="50"/>
      <c r="QL18" s="50"/>
      <c r="QM18" s="50"/>
      <c r="QN18" s="50"/>
      <c r="QO18" s="50"/>
      <c r="QP18" s="50"/>
      <c r="QQ18" s="50"/>
      <c r="QR18" s="50"/>
      <c r="QS18" s="50"/>
      <c r="QT18" s="50"/>
      <c r="QU18" s="50"/>
      <c r="QV18" s="50"/>
      <c r="QW18" s="50"/>
      <c r="QX18" s="50"/>
      <c r="QY18" s="50"/>
      <c r="QZ18" s="50"/>
      <c r="RA18" s="50"/>
      <c r="RB18" s="50"/>
      <c r="RC18" s="50"/>
      <c r="RD18" s="50"/>
      <c r="RE18" s="50"/>
      <c r="RF18" s="50"/>
      <c r="RG18" s="50"/>
      <c r="RH18" s="50"/>
      <c r="RI18" s="50"/>
      <c r="RJ18" s="50"/>
      <c r="RK18" s="50"/>
      <c r="RL18" s="50"/>
      <c r="RM18" s="50"/>
      <c r="RN18" s="50"/>
      <c r="RO18" s="50"/>
      <c r="RP18" s="50"/>
      <c r="RQ18" s="50"/>
      <c r="RR18" s="50"/>
      <c r="RS18" s="50"/>
      <c r="RT18" s="50"/>
      <c r="RU18" s="50"/>
      <c r="RV18" s="50"/>
      <c r="RW18" s="50"/>
      <c r="RX18" s="50"/>
      <c r="RY18" s="50"/>
      <c r="RZ18" s="50"/>
      <c r="SA18" s="50"/>
      <c r="SB18" s="50"/>
      <c r="SC18" s="50"/>
      <c r="SD18" s="50"/>
      <c r="SE18" s="50"/>
      <c r="SF18" s="50"/>
      <c r="SG18" s="50"/>
      <c r="SH18" s="50"/>
      <c r="SI18" s="50"/>
      <c r="SJ18" s="50"/>
      <c r="SK18" s="50"/>
      <c r="SL18" s="50"/>
      <c r="SM18" s="50"/>
      <c r="SN18" s="50"/>
      <c r="SO18" s="50"/>
      <c r="SP18" s="50"/>
      <c r="SQ18" s="50"/>
      <c r="SR18" s="50"/>
      <c r="SS18" s="50"/>
      <c r="ST18" s="50"/>
      <c r="SU18" s="50"/>
      <c r="SV18" s="50"/>
      <c r="SW18" s="50"/>
      <c r="SX18" s="50"/>
      <c r="SY18" s="50"/>
      <c r="SZ18" s="50"/>
      <c r="TA18" s="50"/>
      <c r="TB18" s="50"/>
      <c r="TC18" s="50"/>
      <c r="TD18" s="50"/>
      <c r="TE18" s="50"/>
      <c r="TF18" s="50"/>
      <c r="TG18" s="50"/>
      <c r="TH18" s="50"/>
      <c r="TI18" s="50"/>
      <c r="TJ18" s="50"/>
      <c r="TK18" s="50"/>
      <c r="TL18" s="50"/>
      <c r="TM18" s="50"/>
      <c r="TN18" s="50"/>
      <c r="TO18" s="50"/>
      <c r="TP18" s="50"/>
      <c r="TQ18" s="50"/>
      <c r="TR18" s="50"/>
      <c r="TS18" s="50"/>
      <c r="TT18" s="50"/>
      <c r="TU18" s="50"/>
      <c r="TV18" s="50"/>
      <c r="TW18" s="50"/>
      <c r="TX18" s="50"/>
      <c r="TY18" s="50"/>
      <c r="TZ18" s="50"/>
      <c r="UA18" s="50"/>
      <c r="UB18" s="50"/>
      <c r="UC18" s="50"/>
      <c r="UD18" s="50"/>
      <c r="UE18" s="50"/>
      <c r="UF18" s="50"/>
      <c r="UG18" s="50"/>
      <c r="UH18" s="50"/>
      <c r="UI18" s="50"/>
      <c r="UJ18" s="50"/>
      <c r="UK18" s="50"/>
      <c r="UL18" s="50"/>
      <c r="UM18" s="50"/>
      <c r="UN18" s="50"/>
      <c r="UO18" s="50"/>
      <c r="UP18" s="50"/>
      <c r="UQ18" s="50"/>
      <c r="UR18" s="50"/>
      <c r="US18" s="50"/>
      <c r="UT18" s="50"/>
      <c r="UU18" s="50"/>
      <c r="UV18" s="50"/>
      <c r="UW18" s="50"/>
      <c r="UX18" s="50"/>
      <c r="UY18" s="50"/>
      <c r="UZ18" s="50"/>
      <c r="VA18" s="50"/>
      <c r="VB18" s="50"/>
      <c r="VC18" s="50"/>
      <c r="VD18" s="50"/>
      <c r="VE18" s="50"/>
      <c r="VF18" s="50"/>
      <c r="VG18" s="50"/>
      <c r="VH18" s="50"/>
      <c r="VI18" s="50"/>
      <c r="VJ18" s="50"/>
      <c r="VK18" s="50"/>
      <c r="VL18" s="50"/>
      <c r="VM18" s="50"/>
      <c r="VN18" s="50"/>
      <c r="VO18" s="50"/>
      <c r="VP18" s="50"/>
      <c r="VQ18" s="50"/>
      <c r="VR18" s="50"/>
      <c r="VS18" s="50"/>
      <c r="VT18" s="50"/>
      <c r="VU18" s="50"/>
      <c r="VV18" s="50"/>
      <c r="VW18" s="50"/>
      <c r="VX18" s="50"/>
      <c r="VY18" s="50"/>
      <c r="VZ18" s="50"/>
      <c r="WA18" s="50"/>
      <c r="WB18" s="50"/>
      <c r="WC18" s="50"/>
      <c r="WD18" s="50"/>
      <c r="WE18" s="50"/>
      <c r="WF18" s="50"/>
      <c r="WG18" s="50"/>
      <c r="WH18" s="50"/>
      <c r="WI18" s="50"/>
      <c r="WJ18" s="50"/>
      <c r="WK18" s="50"/>
      <c r="WL18" s="50"/>
      <c r="WM18" s="50"/>
      <c r="WN18" s="50"/>
      <c r="WO18" s="50"/>
      <c r="WP18" s="50"/>
      <c r="WQ18" s="50"/>
      <c r="WR18" s="50"/>
      <c r="WS18" s="50"/>
      <c r="WT18" s="50"/>
      <c r="WU18" s="50"/>
      <c r="WV18" s="50"/>
      <c r="WW18" s="50"/>
      <c r="WX18" s="50"/>
      <c r="WY18" s="50"/>
      <c r="WZ18" s="50"/>
      <c r="XA18" s="50"/>
      <c r="XB18" s="50"/>
      <c r="XC18" s="50"/>
      <c r="XD18" s="50"/>
      <c r="XE18" s="50"/>
      <c r="XF18" s="50"/>
      <c r="XG18" s="50"/>
      <c r="XH18" s="50"/>
      <c r="XI18" s="50"/>
      <c r="XJ18" s="50"/>
      <c r="XK18" s="50"/>
      <c r="XL18" s="50"/>
      <c r="XM18" s="50"/>
      <c r="XN18" s="50"/>
      <c r="XO18" s="50"/>
      <c r="XP18" s="50"/>
      <c r="XQ18" s="50"/>
      <c r="XR18" s="50"/>
      <c r="XS18" s="50"/>
      <c r="XT18" s="50"/>
      <c r="XU18" s="50"/>
      <c r="XV18" s="50"/>
      <c r="XW18" s="50"/>
      <c r="XX18" s="50"/>
      <c r="XY18" s="50"/>
      <c r="XZ18" s="50"/>
      <c r="YA18" s="50"/>
      <c r="YB18" s="50"/>
      <c r="YC18" s="50"/>
      <c r="YD18" s="50"/>
      <c r="YE18" s="50"/>
      <c r="YF18" s="50"/>
      <c r="YG18" s="50"/>
      <c r="YH18" s="50"/>
      <c r="YI18" s="50"/>
      <c r="YJ18" s="50"/>
      <c r="YK18" s="50"/>
      <c r="YL18" s="50"/>
      <c r="YM18" s="50"/>
      <c r="YN18" s="50"/>
      <c r="YO18" s="50"/>
      <c r="YP18" s="50"/>
      <c r="YQ18" s="50"/>
      <c r="YR18" s="50"/>
      <c r="YS18" s="50"/>
      <c r="YT18" s="50"/>
      <c r="YU18" s="50"/>
      <c r="YV18" s="50"/>
      <c r="YW18" s="50"/>
      <c r="YX18" s="50"/>
      <c r="YY18" s="50"/>
      <c r="YZ18" s="50"/>
      <c r="ZA18" s="50"/>
      <c r="ZB18" s="50"/>
      <c r="ZC18" s="50"/>
      <c r="ZD18" s="50"/>
      <c r="ZE18" s="50"/>
      <c r="ZF18" s="50"/>
      <c r="ZG18" s="50"/>
      <c r="ZH18" s="50"/>
      <c r="ZI18" s="50"/>
      <c r="ZJ18" s="50"/>
      <c r="ZK18" s="50"/>
      <c r="ZL18" s="50"/>
      <c r="ZM18" s="50"/>
      <c r="ZN18" s="50"/>
      <c r="ZO18" s="50"/>
      <c r="ZP18" s="50"/>
      <c r="ZQ18" s="50"/>
      <c r="ZR18" s="50"/>
      <c r="ZS18" s="50"/>
      <c r="ZT18" s="50"/>
      <c r="ZU18" s="50"/>
      <c r="ZV18" s="50"/>
      <c r="ZW18" s="50"/>
      <c r="ZX18" s="50"/>
      <c r="ZY18" s="50"/>
      <c r="ZZ18" s="50"/>
      <c r="AAA18" s="50"/>
      <c r="AAB18" s="50"/>
      <c r="AAC18" s="50"/>
      <c r="AAD18" s="50"/>
      <c r="AAE18" s="50"/>
      <c r="AAF18" s="50"/>
      <c r="AAG18" s="50"/>
      <c r="AAH18" s="50"/>
      <c r="AAI18" s="50"/>
      <c r="AAJ18" s="50"/>
      <c r="AAK18" s="50"/>
      <c r="AAL18" s="50"/>
      <c r="AAM18" s="50"/>
      <c r="AAN18" s="50"/>
      <c r="AAO18" s="50"/>
      <c r="AAP18" s="50"/>
      <c r="AAQ18" s="50"/>
      <c r="AAR18" s="50"/>
      <c r="AAS18" s="50"/>
      <c r="AAT18" s="50"/>
      <c r="AAU18" s="50"/>
      <c r="AAV18" s="50"/>
      <c r="AAW18" s="50"/>
      <c r="AAX18" s="50"/>
      <c r="AAY18" s="50"/>
      <c r="AAZ18" s="50"/>
      <c r="ABA18" s="50"/>
      <c r="ABB18" s="50"/>
      <c r="ABC18" s="50"/>
      <c r="ABD18" s="50"/>
      <c r="ABE18" s="50"/>
      <c r="ABF18" s="50"/>
      <c r="ABG18" s="50"/>
      <c r="ABH18" s="50"/>
      <c r="ABI18" s="50"/>
      <c r="ABJ18" s="50"/>
      <c r="ABK18" s="50"/>
      <c r="ABL18" s="50"/>
      <c r="ABM18" s="50"/>
      <c r="ABN18" s="50"/>
      <c r="ABO18" s="50"/>
      <c r="ABP18" s="50"/>
      <c r="ABQ18" s="50"/>
      <c r="ABR18" s="50"/>
      <c r="ABS18" s="50"/>
      <c r="ABT18" s="50"/>
      <c r="ABU18" s="50"/>
      <c r="ABV18" s="50"/>
      <c r="ABW18" s="50"/>
      <c r="ABX18" s="50"/>
      <c r="ABY18" s="50"/>
      <c r="ABZ18" s="50"/>
      <c r="ACA18" s="50"/>
      <c r="ACB18" s="50"/>
      <c r="ACC18" s="50"/>
      <c r="ACD18" s="50"/>
      <c r="ACE18" s="50"/>
      <c r="ACF18" s="50"/>
      <c r="ACG18" s="50"/>
      <c r="ACH18" s="50"/>
      <c r="ACI18" s="50"/>
      <c r="ACJ18" s="50"/>
      <c r="ACK18" s="50"/>
      <c r="ACL18" s="50"/>
      <c r="ACM18" s="50"/>
      <c r="ACN18" s="50"/>
      <c r="ACO18" s="50"/>
      <c r="ACP18" s="50"/>
      <c r="ACQ18" s="50"/>
      <c r="ACR18" s="50"/>
      <c r="ACS18" s="50"/>
      <c r="ACT18" s="50"/>
      <c r="ACU18" s="50"/>
      <c r="ACV18" s="50"/>
      <c r="ACW18" s="50"/>
      <c r="ACX18" s="50"/>
      <c r="ACY18" s="50"/>
      <c r="ACZ18" s="50"/>
      <c r="ADA18" s="50"/>
      <c r="ADB18" s="50"/>
      <c r="ADC18" s="50"/>
      <c r="ADD18" s="50"/>
      <c r="ADE18" s="50"/>
      <c r="ADF18" s="50"/>
      <c r="ADG18" s="50"/>
      <c r="ADH18" s="50"/>
      <c r="ADI18" s="50"/>
      <c r="ADJ18" s="50"/>
      <c r="ADK18" s="50"/>
      <c r="ADL18" s="50"/>
      <c r="ADM18" s="50"/>
      <c r="ADN18" s="50"/>
      <c r="ADO18" s="50"/>
      <c r="ADP18" s="50"/>
      <c r="ADQ18" s="50"/>
      <c r="ADR18" s="50"/>
      <c r="ADS18" s="50"/>
      <c r="ADT18" s="50"/>
      <c r="ADU18" s="50"/>
      <c r="ADV18" s="50"/>
      <c r="ADW18" s="50"/>
      <c r="ADX18" s="50"/>
      <c r="ADY18" s="50"/>
      <c r="ADZ18" s="50"/>
      <c r="AEA18" s="50"/>
      <c r="AEB18" s="50"/>
      <c r="AEC18" s="50"/>
      <c r="AED18" s="50"/>
      <c r="AEE18" s="50"/>
      <c r="AEF18" s="50"/>
      <c r="AEG18" s="50"/>
      <c r="AEH18" s="50"/>
      <c r="AEI18" s="50"/>
      <c r="AEJ18" s="50"/>
      <c r="AEK18" s="50"/>
      <c r="AEL18" s="50"/>
      <c r="AEM18" s="50"/>
      <c r="AEN18" s="50"/>
      <c r="AEO18" s="50"/>
      <c r="AEP18" s="50"/>
      <c r="AEQ18" s="50"/>
      <c r="AER18" s="50"/>
      <c r="AES18" s="50"/>
      <c r="AET18" s="50"/>
      <c r="AEU18" s="50"/>
      <c r="AEV18" s="50"/>
      <c r="AEW18" s="50"/>
      <c r="AEX18" s="50"/>
      <c r="AEY18" s="50"/>
      <c r="AEZ18" s="50"/>
      <c r="AFA18" s="50"/>
      <c r="AFB18" s="50"/>
      <c r="AFC18" s="50"/>
      <c r="AFD18" s="50"/>
      <c r="AFE18" s="50"/>
      <c r="AFF18" s="50"/>
      <c r="AFG18" s="50"/>
      <c r="AFH18" s="50"/>
      <c r="AFI18" s="50"/>
      <c r="AFJ18" s="50"/>
      <c r="AFK18" s="50"/>
      <c r="AFL18" s="50"/>
      <c r="AFM18" s="50"/>
      <c r="AFN18" s="50"/>
      <c r="AFO18" s="50"/>
      <c r="AFP18" s="50"/>
      <c r="AFQ18" s="50"/>
      <c r="AFR18" s="50"/>
      <c r="AFS18" s="50"/>
      <c r="AFT18" s="50"/>
      <c r="AFU18" s="50"/>
      <c r="AFV18" s="50"/>
      <c r="AFW18" s="50"/>
      <c r="AFX18" s="50"/>
      <c r="AFY18" s="50"/>
      <c r="AFZ18" s="50"/>
      <c r="AGA18" s="50"/>
      <c r="AGB18" s="50"/>
      <c r="AGC18" s="50"/>
      <c r="AGD18" s="50"/>
      <c r="AGE18" s="50"/>
      <c r="AGF18" s="50"/>
      <c r="AGG18" s="50"/>
      <c r="AGH18" s="50"/>
      <c r="AGI18" s="50"/>
      <c r="AGJ18" s="50"/>
      <c r="AGK18" s="50"/>
      <c r="AGL18" s="50"/>
      <c r="AGM18" s="50"/>
      <c r="AGN18" s="50"/>
      <c r="AGO18" s="50"/>
      <c r="AGP18" s="50"/>
      <c r="AGQ18" s="50"/>
      <c r="AGR18" s="50"/>
      <c r="AGS18" s="50"/>
      <c r="AGT18" s="50"/>
      <c r="AGU18" s="50"/>
      <c r="AGV18" s="50"/>
      <c r="AGW18" s="50"/>
      <c r="AGX18" s="50"/>
      <c r="AGY18" s="50"/>
      <c r="AGZ18" s="50"/>
      <c r="AHA18" s="50"/>
      <c r="AHB18" s="50"/>
      <c r="AHC18" s="50"/>
      <c r="AHD18" s="50"/>
      <c r="AHE18" s="50"/>
      <c r="AHF18" s="50"/>
      <c r="AHG18" s="50"/>
      <c r="AHH18" s="50"/>
      <c r="AHI18" s="50"/>
      <c r="AHJ18" s="50"/>
      <c r="AHK18" s="50"/>
      <c r="AHL18" s="50"/>
      <c r="AHM18" s="50"/>
      <c r="AHN18" s="50"/>
      <c r="AHO18" s="50"/>
      <c r="AHP18" s="50"/>
      <c r="AHQ18" s="50"/>
      <c r="AHR18" s="50"/>
      <c r="AHS18" s="50"/>
      <c r="AHT18" s="50"/>
      <c r="AHU18" s="50"/>
      <c r="AHV18" s="50"/>
      <c r="AHW18" s="50"/>
      <c r="AHX18" s="50"/>
      <c r="AHY18" s="50"/>
      <c r="AHZ18" s="50"/>
      <c r="AIA18" s="50"/>
      <c r="AIB18" s="50"/>
      <c r="AIC18" s="50"/>
      <c r="AID18" s="50"/>
      <c r="AIE18" s="50"/>
      <c r="AIF18" s="50"/>
      <c r="AIG18" s="50"/>
      <c r="AIH18" s="50"/>
      <c r="AII18" s="50"/>
      <c r="AIJ18" s="50"/>
    </row>
    <row r="19" spans="1:920" s="37" customFormat="1" ht="13.5" customHeight="1">
      <c r="A19" s="45"/>
      <c r="B19" s="45"/>
      <c r="C19" s="45"/>
      <c r="D19" s="45"/>
      <c r="E19" s="209"/>
      <c r="F19" s="210"/>
      <c r="G19" s="211"/>
      <c r="H19" s="212"/>
      <c r="I19" s="213"/>
      <c r="J19" s="214"/>
      <c r="K19" s="214"/>
    </row>
    <row r="20" spans="1:920" s="37" customFormat="1" ht="13.5" customHeight="1">
      <c r="A20" s="45"/>
      <c r="B20" s="45"/>
      <c r="C20" s="45"/>
      <c r="D20" s="45"/>
      <c r="E20" s="215" t="s">
        <v>1980</v>
      </c>
      <c r="F20" s="208" t="s">
        <v>2334</v>
      </c>
      <c r="G20" s="204"/>
      <c r="H20" s="216"/>
      <c r="I20" s="205"/>
      <c r="J20" s="217"/>
      <c r="K20" s="217"/>
    </row>
    <row r="21" spans="1:920" s="37" customFormat="1" ht="13.5" customHeight="1">
      <c r="A21" s="45">
        <v>0.01</v>
      </c>
      <c r="B21" s="45">
        <v>0.56999999999999995</v>
      </c>
      <c r="C21" s="45" t="str">
        <f>IF(LEN(J21)=0,"",1+ABS((J21*A21)/LEN(J21))+A21)</f>
        <v/>
      </c>
      <c r="D21" s="45" t="str">
        <f>IF(LEN(K21)=0,"",1+ABS((K21*B21)/LEN(K21))+B21)</f>
        <v/>
      </c>
      <c r="E21" s="218" t="s">
        <v>1983</v>
      </c>
      <c r="F21" s="203" t="s">
        <v>2335</v>
      </c>
      <c r="G21" s="204"/>
      <c r="H21" s="205" t="s">
        <v>2336</v>
      </c>
      <c r="I21" s="205">
        <v>401</v>
      </c>
      <c r="J21" s="162"/>
      <c r="K21" s="162"/>
    </row>
    <row r="22" spans="1:920" s="37" customFormat="1" ht="13.5" customHeight="1">
      <c r="A22" s="45">
        <v>0.02</v>
      </c>
      <c r="B22" s="45">
        <v>0.57999999999999996</v>
      </c>
      <c r="C22" s="45" t="str">
        <f t="shared" ref="C22:D36" si="0">IF(LEN(J22)=0,"",1+ABS((J22*A22)/LEN(J22))+A22)</f>
        <v/>
      </c>
      <c r="D22" s="45" t="str">
        <f t="shared" si="0"/>
        <v/>
      </c>
      <c r="E22" s="218" t="s">
        <v>1985</v>
      </c>
      <c r="F22" s="203" t="s">
        <v>2337</v>
      </c>
      <c r="G22" s="204"/>
      <c r="H22" s="205" t="s">
        <v>2338</v>
      </c>
      <c r="I22" s="205">
        <v>402</v>
      </c>
      <c r="J22" s="162"/>
      <c r="K22" s="162"/>
    </row>
    <row r="23" spans="1:920" s="37" customFormat="1" ht="13.5" customHeight="1">
      <c r="A23" s="45">
        <v>0.03</v>
      </c>
      <c r="B23" s="45">
        <v>0.59</v>
      </c>
      <c r="C23" s="45" t="str">
        <f t="shared" si="0"/>
        <v/>
      </c>
      <c r="D23" s="45" t="str">
        <f t="shared" si="0"/>
        <v/>
      </c>
      <c r="E23" s="218" t="s">
        <v>1988</v>
      </c>
      <c r="F23" s="203" t="s">
        <v>2339</v>
      </c>
      <c r="G23" s="204"/>
      <c r="H23" s="205" t="s">
        <v>2338</v>
      </c>
      <c r="I23" s="205">
        <v>403</v>
      </c>
      <c r="J23" s="162"/>
      <c r="K23" s="162"/>
    </row>
    <row r="24" spans="1:920" s="37" customFormat="1" ht="13.5" customHeight="1">
      <c r="A24" s="45">
        <v>0.04</v>
      </c>
      <c r="B24" s="45">
        <v>0.6</v>
      </c>
      <c r="C24" s="45" t="str">
        <f t="shared" si="0"/>
        <v/>
      </c>
      <c r="D24" s="45" t="str">
        <f t="shared" si="0"/>
        <v/>
      </c>
      <c r="E24" s="218" t="s">
        <v>1991</v>
      </c>
      <c r="F24" s="203" t="s">
        <v>2340</v>
      </c>
      <c r="G24" s="204"/>
      <c r="H24" s="205" t="s">
        <v>2338</v>
      </c>
      <c r="I24" s="205">
        <v>404</v>
      </c>
      <c r="J24" s="162"/>
      <c r="K24" s="162"/>
    </row>
    <row r="25" spans="1:920" s="37" customFormat="1" ht="13.5" customHeight="1">
      <c r="A25" s="45">
        <v>0.05</v>
      </c>
      <c r="B25" s="45">
        <v>0.61</v>
      </c>
      <c r="C25" s="45" t="str">
        <f t="shared" si="0"/>
        <v/>
      </c>
      <c r="D25" s="45" t="str">
        <f t="shared" si="0"/>
        <v/>
      </c>
      <c r="E25" s="218" t="s">
        <v>1994</v>
      </c>
      <c r="F25" s="203" t="s">
        <v>2341</v>
      </c>
      <c r="G25" s="204"/>
      <c r="H25" s="205" t="s">
        <v>2338</v>
      </c>
      <c r="I25" s="205">
        <v>405</v>
      </c>
      <c r="J25" s="162"/>
      <c r="K25" s="162"/>
    </row>
    <row r="26" spans="1:920" s="37" customFormat="1" ht="13.5" customHeight="1">
      <c r="A26" s="45">
        <v>0.06</v>
      </c>
      <c r="B26" s="45">
        <v>0.62</v>
      </c>
      <c r="C26" s="45" t="str">
        <f t="shared" si="0"/>
        <v/>
      </c>
      <c r="D26" s="45" t="str">
        <f t="shared" si="0"/>
        <v/>
      </c>
      <c r="E26" s="218" t="s">
        <v>1997</v>
      </c>
      <c r="F26" s="203" t="s">
        <v>2342</v>
      </c>
      <c r="G26" s="204"/>
      <c r="H26" s="205" t="s">
        <v>2336</v>
      </c>
      <c r="I26" s="205">
        <v>406</v>
      </c>
      <c r="J26" s="162"/>
      <c r="K26" s="162"/>
    </row>
    <row r="27" spans="1:920" s="37" customFormat="1" ht="13.5" customHeight="1">
      <c r="A27" s="45">
        <v>7.0000000000000007E-2</v>
      </c>
      <c r="B27" s="45">
        <v>0.63</v>
      </c>
      <c r="C27" s="45" t="str">
        <f t="shared" si="0"/>
        <v/>
      </c>
      <c r="D27" s="45" t="str">
        <f t="shared" si="0"/>
        <v/>
      </c>
      <c r="E27" s="218" t="s">
        <v>2173</v>
      </c>
      <c r="F27" s="203" t="s">
        <v>2343</v>
      </c>
      <c r="G27" s="204"/>
      <c r="H27" s="205" t="s">
        <v>2338</v>
      </c>
      <c r="I27" s="205">
        <v>407</v>
      </c>
      <c r="J27" s="162"/>
      <c r="K27" s="162"/>
    </row>
    <row r="28" spans="1:920" s="37" customFormat="1" ht="25.5">
      <c r="A28" s="45">
        <v>0.08</v>
      </c>
      <c r="B28" s="45">
        <v>0.64</v>
      </c>
      <c r="C28" s="45" t="str">
        <f t="shared" si="0"/>
        <v/>
      </c>
      <c r="D28" s="45" t="str">
        <f t="shared" si="0"/>
        <v/>
      </c>
      <c r="E28" s="215" t="s">
        <v>1978</v>
      </c>
      <c r="F28" s="208" t="s">
        <v>2344</v>
      </c>
      <c r="G28" s="204"/>
      <c r="H28" s="196" t="s">
        <v>2345</v>
      </c>
      <c r="I28" s="196">
        <v>408</v>
      </c>
      <c r="J28" s="220" t="str">
        <f t="array" ref="J28">IF(AND(ISBLANK(J21:J27)),"",SUM(J21:J27))</f>
        <v/>
      </c>
      <c r="K28" s="220" t="str">
        <f t="array" ref="K28">IF(AND(ISBLANK(K21:K27)),"",SUM(K21:K27))</f>
        <v/>
      </c>
    </row>
    <row r="29" spans="1:920" s="37" customFormat="1" ht="13.5" customHeight="1">
      <c r="A29" s="45"/>
      <c r="B29" s="45"/>
      <c r="C29" s="45"/>
      <c r="D29" s="45"/>
      <c r="E29" s="209"/>
      <c r="F29" s="211"/>
      <c r="G29" s="211"/>
      <c r="H29" s="211"/>
      <c r="I29" s="213"/>
      <c r="J29" s="214"/>
      <c r="K29" s="214"/>
    </row>
    <row r="30" spans="1:920" s="37" customFormat="1" ht="13.5" customHeight="1">
      <c r="A30" s="45"/>
      <c r="B30" s="45"/>
      <c r="C30" s="45"/>
      <c r="D30" s="45"/>
      <c r="E30" s="215" t="s">
        <v>1999</v>
      </c>
      <c r="F30" s="208" t="s">
        <v>2346</v>
      </c>
      <c r="G30" s="204"/>
      <c r="H30" s="204"/>
      <c r="I30" s="205"/>
      <c r="J30" s="217"/>
      <c r="K30" s="217"/>
    </row>
    <row r="31" spans="1:920" s="37" customFormat="1" ht="13.5" customHeight="1">
      <c r="A31" s="45">
        <v>0.09</v>
      </c>
      <c r="B31" s="45">
        <v>0.65</v>
      </c>
      <c r="C31" s="45" t="e">
        <f>IF(LEN(#REF!)=0,"",1+ABS((#REF!*A31)/LEN(#REF!))+A31)</f>
        <v>#REF!</v>
      </c>
      <c r="D31" s="45" t="str">
        <f t="shared" si="0"/>
        <v/>
      </c>
      <c r="E31" s="218" t="s">
        <v>2002</v>
      </c>
      <c r="F31" s="203" t="s">
        <v>2347</v>
      </c>
      <c r="G31" s="204"/>
      <c r="H31" s="205" t="s">
        <v>2338</v>
      </c>
      <c r="I31" s="205">
        <v>409</v>
      </c>
      <c r="J31" s="162"/>
      <c r="K31" s="162"/>
    </row>
    <row r="32" spans="1:920" s="37" customFormat="1" ht="13.5" customHeight="1">
      <c r="A32" s="45">
        <v>0.1</v>
      </c>
      <c r="B32" s="45">
        <v>0.66</v>
      </c>
      <c r="C32" s="45" t="str">
        <f>IF(LEN(J31)=0,"",1+ABS((J31*A32)/LEN(J31))+A32)</f>
        <v/>
      </c>
      <c r="D32" s="45" t="str">
        <f t="shared" si="0"/>
        <v/>
      </c>
      <c r="E32" s="218" t="s">
        <v>2004</v>
      </c>
      <c r="F32" s="203" t="s">
        <v>2348</v>
      </c>
      <c r="G32" s="204"/>
      <c r="H32" s="205" t="s">
        <v>2336</v>
      </c>
      <c r="I32" s="205">
        <v>410</v>
      </c>
      <c r="J32" s="270"/>
      <c r="K32" s="162"/>
    </row>
    <row r="33" spans="1:920" s="37" customFormat="1" ht="13.5" customHeight="1">
      <c r="A33" s="45">
        <v>0.11</v>
      </c>
      <c r="B33" s="45">
        <v>0.67</v>
      </c>
      <c r="C33" s="45" t="str">
        <f t="shared" si="0"/>
        <v/>
      </c>
      <c r="D33" s="45" t="str">
        <f t="shared" si="0"/>
        <v/>
      </c>
      <c r="E33" s="218" t="s">
        <v>2005</v>
      </c>
      <c r="F33" s="203" t="s">
        <v>2349</v>
      </c>
      <c r="G33" s="204"/>
      <c r="H33" s="205" t="s">
        <v>2338</v>
      </c>
      <c r="I33" s="205">
        <v>411</v>
      </c>
      <c r="J33" s="162"/>
      <c r="K33" s="162"/>
    </row>
    <row r="34" spans="1:920" s="37" customFormat="1" ht="13.5" customHeight="1">
      <c r="A34" s="45">
        <v>0.12</v>
      </c>
      <c r="B34" s="45">
        <v>0.68</v>
      </c>
      <c r="C34" s="45" t="str">
        <f t="shared" si="0"/>
        <v/>
      </c>
      <c r="D34" s="45" t="str">
        <f t="shared" si="0"/>
        <v/>
      </c>
      <c r="E34" s="218" t="s">
        <v>2007</v>
      </c>
      <c r="F34" s="203" t="s">
        <v>2350</v>
      </c>
      <c r="G34" s="204"/>
      <c r="H34" s="205" t="s">
        <v>2336</v>
      </c>
      <c r="I34" s="205">
        <v>412</v>
      </c>
      <c r="J34" s="162"/>
      <c r="K34" s="162"/>
    </row>
    <row r="35" spans="1:920" ht="13.5" customHeight="1">
      <c r="A35" s="45">
        <v>0.13</v>
      </c>
      <c r="B35" s="45">
        <v>0.69</v>
      </c>
      <c r="C35" s="45" t="str">
        <f t="shared" si="0"/>
        <v/>
      </c>
      <c r="D35" s="45" t="str">
        <f t="shared" si="0"/>
        <v/>
      </c>
      <c r="E35" s="218" t="s">
        <v>2194</v>
      </c>
      <c r="F35" s="203" t="s">
        <v>2351</v>
      </c>
      <c r="G35" s="204"/>
      <c r="H35" s="205" t="s">
        <v>2338</v>
      </c>
      <c r="I35" s="205">
        <v>413</v>
      </c>
      <c r="J35" s="162"/>
      <c r="K35" s="162"/>
    </row>
    <row r="36" spans="1:920" ht="13.5" customHeight="1">
      <c r="A36" s="45">
        <v>0.14000000000000001</v>
      </c>
      <c r="B36" s="45">
        <v>0.7</v>
      </c>
      <c r="C36" s="45" t="str">
        <f>IF(LEN(J36)=0,"",1+ABS((J36*A36)/LEN(J36))+A36)</f>
        <v/>
      </c>
      <c r="D36" s="45" t="str">
        <f t="shared" si="0"/>
        <v/>
      </c>
      <c r="E36" s="218" t="s">
        <v>2196</v>
      </c>
      <c r="F36" s="207" t="s">
        <v>2352</v>
      </c>
      <c r="G36" s="219"/>
      <c r="H36" s="205" t="s">
        <v>2336</v>
      </c>
      <c r="I36" s="205">
        <v>414</v>
      </c>
      <c r="J36" s="162"/>
      <c r="K36" s="163"/>
    </row>
    <row r="37" spans="1:920" ht="7.5" customHeight="1">
      <c r="E37" s="221"/>
      <c r="F37" s="222"/>
      <c r="G37" s="222"/>
      <c r="H37" s="223"/>
      <c r="I37" s="224"/>
      <c r="J37" s="225"/>
      <c r="K37" s="226"/>
    </row>
    <row r="38" spans="1:920" s="36" customFormat="1" ht="21.75" customHeight="1">
      <c r="A38" s="39"/>
      <c r="B38" s="39"/>
      <c r="C38" s="39"/>
      <c r="D38" s="39"/>
      <c r="H38" s="58"/>
      <c r="I38" s="227"/>
      <c r="J38" s="40"/>
      <c r="K38" s="35"/>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c r="IX38" s="41"/>
      <c r="IY38" s="41"/>
      <c r="IZ38" s="41"/>
      <c r="JA38" s="41"/>
      <c r="JB38" s="41"/>
      <c r="JC38" s="41"/>
      <c r="JD38" s="41"/>
      <c r="JE38" s="41"/>
      <c r="JF38" s="41"/>
      <c r="JG38" s="41"/>
      <c r="JH38" s="41"/>
      <c r="JI38" s="41"/>
      <c r="JJ38" s="41"/>
      <c r="JK38" s="41"/>
      <c r="JL38" s="41"/>
      <c r="JM38" s="41"/>
      <c r="JN38" s="41"/>
      <c r="JO38" s="41"/>
      <c r="JP38" s="41"/>
      <c r="JQ38" s="41"/>
      <c r="JR38" s="41"/>
      <c r="JS38" s="41"/>
      <c r="JT38" s="41"/>
      <c r="JU38" s="41"/>
      <c r="JV38" s="41"/>
      <c r="JW38" s="41"/>
      <c r="JX38" s="41"/>
      <c r="JY38" s="41"/>
      <c r="JZ38" s="41"/>
      <c r="KA38" s="41"/>
      <c r="KB38" s="41"/>
      <c r="KC38" s="41"/>
      <c r="KD38" s="41"/>
      <c r="KE38" s="41"/>
      <c r="KF38" s="41"/>
      <c r="KG38" s="41"/>
      <c r="KH38" s="41"/>
      <c r="KI38" s="41"/>
      <c r="KJ38" s="41"/>
      <c r="KK38" s="41"/>
      <c r="KL38" s="41"/>
      <c r="KM38" s="41"/>
      <c r="KN38" s="41"/>
      <c r="KO38" s="41"/>
      <c r="KP38" s="41"/>
      <c r="KQ38" s="41"/>
      <c r="KR38" s="41"/>
      <c r="KS38" s="41"/>
      <c r="KT38" s="41"/>
      <c r="KU38" s="41"/>
      <c r="KV38" s="41"/>
      <c r="KW38" s="41"/>
      <c r="KX38" s="41"/>
      <c r="KY38" s="41"/>
      <c r="KZ38" s="41"/>
      <c r="LA38" s="41"/>
      <c r="LB38" s="41"/>
      <c r="LC38" s="41"/>
      <c r="LD38" s="41"/>
      <c r="LE38" s="41"/>
      <c r="LF38" s="41"/>
      <c r="LG38" s="41"/>
      <c r="LH38" s="41"/>
      <c r="LI38" s="41"/>
      <c r="LJ38" s="41"/>
      <c r="LK38" s="41"/>
      <c r="LL38" s="41"/>
      <c r="LM38" s="41"/>
      <c r="LN38" s="41"/>
      <c r="LO38" s="41"/>
      <c r="LP38" s="41"/>
      <c r="LQ38" s="41"/>
      <c r="LR38" s="41"/>
      <c r="LS38" s="41"/>
      <c r="LT38" s="41"/>
      <c r="LU38" s="41"/>
      <c r="LV38" s="41"/>
      <c r="LW38" s="41"/>
      <c r="LX38" s="41"/>
      <c r="LY38" s="41"/>
      <c r="LZ38" s="41"/>
      <c r="MA38" s="41"/>
      <c r="MB38" s="41"/>
      <c r="MC38" s="41"/>
      <c r="MD38" s="41"/>
      <c r="ME38" s="41"/>
      <c r="MF38" s="41"/>
      <c r="MG38" s="41"/>
      <c r="MH38" s="41"/>
      <c r="MI38" s="41"/>
      <c r="MJ38" s="41"/>
      <c r="MK38" s="41"/>
      <c r="ML38" s="41"/>
      <c r="MM38" s="41"/>
      <c r="MN38" s="41"/>
      <c r="MO38" s="41"/>
      <c r="MP38" s="41"/>
      <c r="MQ38" s="41"/>
      <c r="MR38" s="41"/>
      <c r="MS38" s="41"/>
      <c r="MT38" s="41"/>
      <c r="MU38" s="41"/>
      <c r="MV38" s="41"/>
      <c r="MW38" s="41"/>
      <c r="MX38" s="41"/>
      <c r="MY38" s="41"/>
      <c r="MZ38" s="41"/>
      <c r="NA38" s="41"/>
      <c r="NB38" s="41"/>
      <c r="NC38" s="41"/>
      <c r="ND38" s="41"/>
      <c r="NE38" s="41"/>
      <c r="NF38" s="41"/>
      <c r="NG38" s="41"/>
      <c r="NH38" s="41"/>
      <c r="NI38" s="41"/>
      <c r="NJ38" s="41"/>
      <c r="NK38" s="41"/>
      <c r="NL38" s="41"/>
      <c r="NM38" s="41"/>
      <c r="NN38" s="41"/>
      <c r="NO38" s="41"/>
      <c r="NP38" s="41"/>
      <c r="NQ38" s="41"/>
      <c r="NR38" s="41"/>
      <c r="NS38" s="41"/>
      <c r="NT38" s="41"/>
      <c r="NU38" s="41"/>
      <c r="NV38" s="41"/>
      <c r="NW38" s="41"/>
      <c r="NX38" s="41"/>
      <c r="NY38" s="41"/>
      <c r="NZ38" s="41"/>
      <c r="OA38" s="41"/>
      <c r="OB38" s="41"/>
      <c r="OC38" s="41"/>
      <c r="OD38" s="41"/>
      <c r="OE38" s="41"/>
      <c r="OF38" s="41"/>
      <c r="OG38" s="41"/>
      <c r="OH38" s="41"/>
      <c r="OI38" s="41"/>
      <c r="OJ38" s="41"/>
      <c r="OK38" s="41"/>
      <c r="OL38" s="41"/>
      <c r="OM38" s="41"/>
      <c r="ON38" s="41"/>
      <c r="OO38" s="41"/>
      <c r="OP38" s="41"/>
      <c r="OQ38" s="41"/>
      <c r="OR38" s="41"/>
      <c r="OS38" s="41"/>
      <c r="OT38" s="41"/>
      <c r="OU38" s="41"/>
      <c r="OV38" s="41"/>
      <c r="OW38" s="41"/>
      <c r="OX38" s="41"/>
      <c r="OY38" s="41"/>
      <c r="OZ38" s="41"/>
      <c r="PA38" s="41"/>
      <c r="PB38" s="41"/>
      <c r="PC38" s="41"/>
      <c r="PD38" s="41"/>
      <c r="PE38" s="41"/>
      <c r="PF38" s="41"/>
      <c r="PG38" s="41"/>
      <c r="PH38" s="41"/>
      <c r="PI38" s="41"/>
      <c r="PJ38" s="41"/>
      <c r="PK38" s="41"/>
      <c r="PL38" s="41"/>
      <c r="PM38" s="41"/>
      <c r="PN38" s="41"/>
      <c r="PO38" s="41"/>
      <c r="PP38" s="41"/>
      <c r="PQ38" s="41"/>
      <c r="PR38" s="41"/>
      <c r="PS38" s="41"/>
      <c r="PT38" s="41"/>
      <c r="PU38" s="41"/>
      <c r="PV38" s="41"/>
      <c r="PW38" s="41"/>
      <c r="PX38" s="41"/>
      <c r="PY38" s="41"/>
      <c r="PZ38" s="41"/>
      <c r="QA38" s="41"/>
      <c r="QB38" s="41"/>
      <c r="QC38" s="41"/>
      <c r="QD38" s="41"/>
      <c r="QE38" s="41"/>
      <c r="QF38" s="41"/>
      <c r="QG38" s="41"/>
      <c r="QH38" s="41"/>
      <c r="QI38" s="41"/>
      <c r="QJ38" s="41"/>
      <c r="QK38" s="41"/>
      <c r="QL38" s="41"/>
      <c r="QM38" s="41"/>
      <c r="QN38" s="41"/>
      <c r="QO38" s="41"/>
      <c r="QP38" s="41"/>
      <c r="QQ38" s="41"/>
      <c r="QR38" s="41"/>
      <c r="QS38" s="41"/>
      <c r="QT38" s="41"/>
      <c r="QU38" s="41"/>
      <c r="QV38" s="41"/>
      <c r="QW38" s="41"/>
      <c r="QX38" s="41"/>
      <c r="QY38" s="41"/>
      <c r="QZ38" s="41"/>
      <c r="RA38" s="41"/>
      <c r="RB38" s="41"/>
      <c r="RC38" s="41"/>
      <c r="RD38" s="41"/>
      <c r="RE38" s="41"/>
      <c r="RF38" s="41"/>
      <c r="RG38" s="41"/>
      <c r="RH38" s="41"/>
      <c r="RI38" s="41"/>
      <c r="RJ38" s="41"/>
      <c r="RK38" s="41"/>
      <c r="RL38" s="41"/>
      <c r="RM38" s="41"/>
      <c r="RN38" s="41"/>
      <c r="RO38" s="41"/>
      <c r="RP38" s="41"/>
      <c r="RQ38" s="41"/>
      <c r="RR38" s="41"/>
      <c r="RS38" s="41"/>
      <c r="RT38" s="41"/>
      <c r="RU38" s="41"/>
      <c r="RV38" s="41"/>
      <c r="RW38" s="41"/>
      <c r="RX38" s="41"/>
      <c r="RY38" s="41"/>
      <c r="RZ38" s="41"/>
      <c r="SA38" s="41"/>
      <c r="SB38" s="41"/>
      <c r="SC38" s="41"/>
      <c r="SD38" s="41"/>
      <c r="SE38" s="41"/>
      <c r="SF38" s="41"/>
      <c r="SG38" s="41"/>
      <c r="SH38" s="41"/>
      <c r="SI38" s="41"/>
      <c r="SJ38" s="41"/>
      <c r="SK38" s="41"/>
      <c r="SL38" s="41"/>
      <c r="SM38" s="41"/>
      <c r="SN38" s="41"/>
      <c r="SO38" s="41"/>
      <c r="SP38" s="41"/>
      <c r="SQ38" s="41"/>
      <c r="SR38" s="41"/>
      <c r="SS38" s="41"/>
      <c r="ST38" s="41"/>
      <c r="SU38" s="41"/>
      <c r="SV38" s="41"/>
      <c r="SW38" s="41"/>
      <c r="SX38" s="41"/>
      <c r="SY38" s="41"/>
      <c r="SZ38" s="41"/>
      <c r="TA38" s="41"/>
      <c r="TB38" s="41"/>
      <c r="TC38" s="41"/>
      <c r="TD38" s="41"/>
      <c r="TE38" s="41"/>
      <c r="TF38" s="41"/>
      <c r="TG38" s="41"/>
      <c r="TH38" s="41"/>
      <c r="TI38" s="41"/>
      <c r="TJ38" s="41"/>
      <c r="TK38" s="41"/>
      <c r="TL38" s="41"/>
      <c r="TM38" s="41"/>
      <c r="TN38" s="41"/>
      <c r="TO38" s="41"/>
      <c r="TP38" s="41"/>
      <c r="TQ38" s="41"/>
      <c r="TR38" s="41"/>
      <c r="TS38" s="41"/>
      <c r="TT38" s="41"/>
      <c r="TU38" s="41"/>
      <c r="TV38" s="41"/>
      <c r="TW38" s="41"/>
      <c r="TX38" s="41"/>
      <c r="TY38" s="41"/>
      <c r="TZ38" s="41"/>
      <c r="UA38" s="41"/>
      <c r="UB38" s="41"/>
      <c r="UC38" s="41"/>
      <c r="UD38" s="41"/>
      <c r="UE38" s="41"/>
      <c r="UF38" s="41"/>
      <c r="UG38" s="41"/>
      <c r="UH38" s="41"/>
      <c r="UI38" s="41"/>
      <c r="UJ38" s="41"/>
      <c r="UK38" s="41"/>
      <c r="UL38" s="41"/>
      <c r="UM38" s="41"/>
      <c r="UN38" s="41"/>
      <c r="UO38" s="41"/>
      <c r="UP38" s="41"/>
      <c r="UQ38" s="41"/>
      <c r="UR38" s="41"/>
      <c r="US38" s="41"/>
      <c r="UT38" s="41"/>
      <c r="UU38" s="41"/>
      <c r="UV38" s="41"/>
      <c r="UW38" s="41"/>
      <c r="UX38" s="41"/>
      <c r="UY38" s="41"/>
      <c r="UZ38" s="41"/>
      <c r="VA38" s="41"/>
      <c r="VB38" s="41"/>
      <c r="VC38" s="41"/>
      <c r="VD38" s="41"/>
      <c r="VE38" s="41"/>
      <c r="VF38" s="41"/>
      <c r="VG38" s="41"/>
      <c r="VH38" s="41"/>
      <c r="VI38" s="41"/>
      <c r="VJ38" s="41"/>
      <c r="VK38" s="41"/>
      <c r="VL38" s="41"/>
      <c r="VM38" s="41"/>
      <c r="VN38" s="41"/>
      <c r="VO38" s="41"/>
      <c r="VP38" s="41"/>
      <c r="VQ38" s="41"/>
      <c r="VR38" s="41"/>
      <c r="VS38" s="41"/>
      <c r="VT38" s="41"/>
      <c r="VU38" s="41"/>
      <c r="VV38" s="41"/>
      <c r="VW38" s="41"/>
      <c r="VX38" s="41"/>
      <c r="VY38" s="41"/>
      <c r="VZ38" s="41"/>
      <c r="WA38" s="41"/>
      <c r="WB38" s="41"/>
      <c r="WC38" s="41"/>
      <c r="WD38" s="41"/>
      <c r="WE38" s="41"/>
      <c r="WF38" s="41"/>
      <c r="WG38" s="41"/>
      <c r="WH38" s="41"/>
      <c r="WI38" s="41"/>
      <c r="WJ38" s="41"/>
      <c r="WK38" s="41"/>
      <c r="WL38" s="41"/>
      <c r="WM38" s="41"/>
      <c r="WN38" s="41"/>
      <c r="WO38" s="41"/>
      <c r="WP38" s="41"/>
      <c r="WQ38" s="41"/>
      <c r="WR38" s="41"/>
      <c r="WS38" s="41"/>
      <c r="WT38" s="41"/>
      <c r="WU38" s="41"/>
      <c r="WV38" s="41"/>
      <c r="WW38" s="41"/>
      <c r="WX38" s="41"/>
      <c r="WY38" s="41"/>
      <c r="WZ38" s="41"/>
      <c r="XA38" s="41"/>
      <c r="XB38" s="41"/>
      <c r="XC38" s="41"/>
      <c r="XD38" s="41"/>
      <c r="XE38" s="41"/>
      <c r="XF38" s="41"/>
      <c r="XG38" s="41"/>
      <c r="XH38" s="41"/>
      <c r="XI38" s="41"/>
      <c r="XJ38" s="41"/>
      <c r="XK38" s="41"/>
      <c r="XL38" s="41"/>
      <c r="XM38" s="41"/>
      <c r="XN38" s="41"/>
      <c r="XO38" s="41"/>
      <c r="XP38" s="41"/>
      <c r="XQ38" s="41"/>
      <c r="XR38" s="41"/>
      <c r="XS38" s="41"/>
      <c r="XT38" s="41"/>
      <c r="XU38" s="41"/>
      <c r="XV38" s="41"/>
      <c r="XW38" s="41"/>
      <c r="XX38" s="41"/>
      <c r="XY38" s="41"/>
      <c r="XZ38" s="41"/>
      <c r="YA38" s="41"/>
      <c r="YB38" s="41"/>
      <c r="YC38" s="41"/>
      <c r="YD38" s="41"/>
      <c r="YE38" s="41"/>
      <c r="YF38" s="41"/>
      <c r="YG38" s="41"/>
      <c r="YH38" s="41"/>
      <c r="YI38" s="41"/>
      <c r="YJ38" s="41"/>
      <c r="YK38" s="41"/>
      <c r="YL38" s="41"/>
      <c r="YM38" s="41"/>
      <c r="YN38" s="41"/>
      <c r="YO38" s="41"/>
      <c r="YP38" s="41"/>
      <c r="YQ38" s="41"/>
      <c r="YR38" s="41"/>
      <c r="YS38" s="41"/>
      <c r="YT38" s="41"/>
      <c r="YU38" s="41"/>
      <c r="YV38" s="41"/>
      <c r="YW38" s="41"/>
      <c r="YX38" s="41"/>
      <c r="YY38" s="41"/>
      <c r="YZ38" s="41"/>
      <c r="ZA38" s="41"/>
      <c r="ZB38" s="41"/>
      <c r="ZC38" s="41"/>
      <c r="ZD38" s="41"/>
      <c r="ZE38" s="41"/>
      <c r="ZF38" s="41"/>
      <c r="ZG38" s="41"/>
      <c r="ZH38" s="41"/>
      <c r="ZI38" s="41"/>
      <c r="ZJ38" s="41"/>
      <c r="ZK38" s="41"/>
      <c r="ZL38" s="41"/>
      <c r="ZM38" s="41"/>
      <c r="ZN38" s="41"/>
      <c r="ZO38" s="41"/>
      <c r="ZP38" s="41"/>
      <c r="ZQ38" s="41"/>
      <c r="ZR38" s="41"/>
      <c r="ZS38" s="41"/>
      <c r="ZT38" s="41"/>
      <c r="ZU38" s="41"/>
      <c r="ZV38" s="41"/>
      <c r="ZW38" s="41"/>
      <c r="ZX38" s="41"/>
      <c r="ZY38" s="41"/>
      <c r="ZZ38" s="41"/>
      <c r="AAA38" s="41"/>
      <c r="AAB38" s="41"/>
      <c r="AAC38" s="41"/>
      <c r="AAD38" s="41"/>
      <c r="AAE38" s="41"/>
      <c r="AAF38" s="41"/>
      <c r="AAG38" s="41"/>
      <c r="AAH38" s="41"/>
      <c r="AAI38" s="41"/>
      <c r="AAJ38" s="41"/>
      <c r="AAK38" s="41"/>
      <c r="AAL38" s="41"/>
      <c r="AAM38" s="41"/>
      <c r="AAN38" s="41"/>
      <c r="AAO38" s="41"/>
      <c r="AAP38" s="41"/>
      <c r="AAQ38" s="41"/>
      <c r="AAR38" s="41"/>
      <c r="AAS38" s="41"/>
      <c r="AAT38" s="41"/>
      <c r="AAU38" s="41"/>
      <c r="AAV38" s="41"/>
      <c r="AAW38" s="41"/>
      <c r="AAX38" s="41"/>
      <c r="AAY38" s="41"/>
      <c r="AAZ38" s="41"/>
      <c r="ABA38" s="41"/>
      <c r="ABB38" s="41"/>
      <c r="ABC38" s="41"/>
      <c r="ABD38" s="41"/>
      <c r="ABE38" s="41"/>
      <c r="ABF38" s="41"/>
      <c r="ABG38" s="41"/>
      <c r="ABH38" s="41"/>
      <c r="ABI38" s="41"/>
      <c r="ABJ38" s="41"/>
      <c r="ABK38" s="41"/>
      <c r="ABL38" s="41"/>
      <c r="ABM38" s="41"/>
      <c r="ABN38" s="41"/>
      <c r="ABO38" s="41"/>
      <c r="ABP38" s="41"/>
      <c r="ABQ38" s="41"/>
      <c r="ABR38" s="41"/>
      <c r="ABS38" s="41"/>
      <c r="ABT38" s="41"/>
      <c r="ABU38" s="41"/>
      <c r="ABV38" s="41"/>
      <c r="ABW38" s="41"/>
      <c r="ABX38" s="41"/>
      <c r="ABY38" s="41"/>
      <c r="ABZ38" s="41"/>
      <c r="ACA38" s="41"/>
      <c r="ACB38" s="41"/>
      <c r="ACC38" s="41"/>
      <c r="ACD38" s="41"/>
      <c r="ACE38" s="41"/>
      <c r="ACF38" s="41"/>
      <c r="ACG38" s="41"/>
      <c r="ACH38" s="41"/>
      <c r="ACI38" s="41"/>
      <c r="ACJ38" s="41"/>
      <c r="ACK38" s="41"/>
      <c r="ACL38" s="41"/>
      <c r="ACM38" s="41"/>
      <c r="ACN38" s="41"/>
      <c r="ACO38" s="41"/>
      <c r="ACP38" s="41"/>
      <c r="ACQ38" s="41"/>
      <c r="ACR38" s="41"/>
      <c r="ACS38" s="41"/>
      <c r="ACT38" s="41"/>
      <c r="ACU38" s="41"/>
      <c r="ACV38" s="41"/>
      <c r="ACW38" s="41"/>
      <c r="ACX38" s="41"/>
      <c r="ACY38" s="41"/>
      <c r="ACZ38" s="41"/>
      <c r="ADA38" s="41"/>
      <c r="ADB38" s="41"/>
      <c r="ADC38" s="41"/>
      <c r="ADD38" s="41"/>
      <c r="ADE38" s="41"/>
      <c r="ADF38" s="41"/>
      <c r="ADG38" s="41"/>
      <c r="ADH38" s="41"/>
      <c r="ADI38" s="41"/>
      <c r="ADJ38" s="41"/>
      <c r="ADK38" s="41"/>
      <c r="ADL38" s="41"/>
      <c r="ADM38" s="41"/>
      <c r="ADN38" s="41"/>
      <c r="ADO38" s="41"/>
      <c r="ADP38" s="41"/>
      <c r="ADQ38" s="41"/>
      <c r="ADR38" s="41"/>
      <c r="ADS38" s="41"/>
      <c r="ADT38" s="41"/>
      <c r="ADU38" s="41"/>
      <c r="ADV38" s="41"/>
      <c r="ADW38" s="41"/>
      <c r="ADX38" s="41"/>
      <c r="ADY38" s="41"/>
      <c r="ADZ38" s="41"/>
      <c r="AEA38" s="41"/>
      <c r="AEB38" s="41"/>
      <c r="AEC38" s="41"/>
      <c r="AED38" s="41"/>
      <c r="AEE38" s="41"/>
      <c r="AEF38" s="41"/>
      <c r="AEG38" s="41"/>
      <c r="AEH38" s="41"/>
      <c r="AEI38" s="41"/>
      <c r="AEJ38" s="41"/>
      <c r="AEK38" s="41"/>
      <c r="AEL38" s="41"/>
      <c r="AEM38" s="41"/>
      <c r="AEN38" s="41"/>
      <c r="AEO38" s="41"/>
      <c r="AEP38" s="41"/>
      <c r="AEQ38" s="41"/>
      <c r="AER38" s="41"/>
      <c r="AES38" s="41"/>
      <c r="AET38" s="41"/>
      <c r="AEU38" s="41"/>
      <c r="AEV38" s="41"/>
      <c r="AEW38" s="41"/>
      <c r="AEX38" s="41"/>
      <c r="AEY38" s="41"/>
      <c r="AEZ38" s="41"/>
      <c r="AFA38" s="41"/>
      <c r="AFB38" s="41"/>
      <c r="AFC38" s="41"/>
      <c r="AFD38" s="41"/>
      <c r="AFE38" s="41"/>
      <c r="AFF38" s="41"/>
      <c r="AFG38" s="41"/>
      <c r="AFH38" s="41"/>
      <c r="AFI38" s="41"/>
      <c r="AFJ38" s="41"/>
      <c r="AFK38" s="41"/>
      <c r="AFL38" s="41"/>
      <c r="AFM38" s="41"/>
      <c r="AFN38" s="41"/>
      <c r="AFO38" s="41"/>
      <c r="AFP38" s="41"/>
      <c r="AFQ38" s="41"/>
      <c r="AFR38" s="41"/>
      <c r="AFS38" s="41"/>
      <c r="AFT38" s="41"/>
      <c r="AFU38" s="41"/>
      <c r="AFV38" s="41"/>
      <c r="AFW38" s="41"/>
      <c r="AFX38" s="41"/>
      <c r="AFY38" s="41"/>
      <c r="AFZ38" s="41"/>
      <c r="AGA38" s="41"/>
      <c r="AGB38" s="41"/>
      <c r="AGC38" s="41"/>
      <c r="AGD38" s="41"/>
      <c r="AGE38" s="41"/>
      <c r="AGF38" s="41"/>
      <c r="AGG38" s="41"/>
      <c r="AGH38" s="41"/>
      <c r="AGI38" s="41"/>
      <c r="AGJ38" s="41"/>
      <c r="AGK38" s="41"/>
      <c r="AGL38" s="41"/>
      <c r="AGM38" s="41"/>
      <c r="AGN38" s="41"/>
      <c r="AGO38" s="41"/>
      <c r="AGP38" s="41"/>
      <c r="AGQ38" s="41"/>
      <c r="AGR38" s="41"/>
      <c r="AGS38" s="41"/>
      <c r="AGT38" s="41"/>
      <c r="AGU38" s="41"/>
      <c r="AGV38" s="41"/>
      <c r="AGW38" s="41"/>
      <c r="AGX38" s="41"/>
      <c r="AGY38" s="41"/>
      <c r="AGZ38" s="41"/>
      <c r="AHA38" s="41"/>
      <c r="AHB38" s="41"/>
      <c r="AHC38" s="41"/>
      <c r="AHD38" s="41"/>
      <c r="AHE38" s="41"/>
      <c r="AHF38" s="41"/>
      <c r="AHG38" s="41"/>
      <c r="AHH38" s="41"/>
      <c r="AHI38" s="41"/>
      <c r="AHJ38" s="41"/>
      <c r="AHK38" s="41"/>
      <c r="AHL38" s="41"/>
      <c r="AHM38" s="41"/>
      <c r="AHN38" s="41"/>
      <c r="AHO38" s="41"/>
      <c r="AHP38" s="41"/>
      <c r="AHQ38" s="41"/>
      <c r="AHR38" s="41"/>
      <c r="AHS38" s="41"/>
      <c r="AHT38" s="41"/>
      <c r="AHU38" s="41"/>
      <c r="AHV38" s="41"/>
      <c r="AHW38" s="41"/>
      <c r="AHX38" s="41"/>
      <c r="AHY38" s="41"/>
      <c r="AHZ38" s="41"/>
      <c r="AIA38" s="41"/>
      <c r="AIB38" s="41"/>
      <c r="AIC38" s="41"/>
      <c r="AID38" s="41"/>
      <c r="AIE38" s="41"/>
      <c r="AIF38" s="41"/>
      <c r="AIG38" s="41"/>
      <c r="AIH38" s="41"/>
      <c r="AII38" s="41"/>
      <c r="AIJ38" s="41"/>
    </row>
    <row r="39" spans="1:920" s="150" customFormat="1" ht="12.75">
      <c r="E39" s="228"/>
      <c r="H39" s="161"/>
      <c r="J39" s="145"/>
      <c r="K39" s="148" t="s">
        <v>2353</v>
      </c>
    </row>
    <row r="40" spans="1:920" ht="30.75" customHeight="1">
      <c r="E40" s="177" t="s">
        <v>1974</v>
      </c>
      <c r="F40" s="178" t="s">
        <v>1969</v>
      </c>
      <c r="G40" s="178" t="s">
        <v>1975</v>
      </c>
      <c r="H40" s="179" t="s">
        <v>2333</v>
      </c>
      <c r="I40" s="179" t="s">
        <v>1976</v>
      </c>
      <c r="J40" s="179" t="str">
        <f>J17</f>
        <v>Od____ do ____
tekuće godine</v>
      </c>
      <c r="K40" s="179" t="str">
        <f>K17</f>
        <v>Od____ do ____
prethodne godine</v>
      </c>
    </row>
    <row r="41" spans="1:920" s="51" customFormat="1" ht="12.75" customHeight="1">
      <c r="A41" s="49"/>
      <c r="B41" s="49"/>
      <c r="C41" s="49"/>
      <c r="D41" s="49"/>
      <c r="E41" s="180">
        <v>1</v>
      </c>
      <c r="F41" s="181">
        <v>2</v>
      </c>
      <c r="G41" s="181">
        <v>3</v>
      </c>
      <c r="H41" s="181">
        <v>4</v>
      </c>
      <c r="I41" s="182">
        <v>5</v>
      </c>
      <c r="J41" s="182">
        <v>6</v>
      </c>
      <c r="K41" s="182">
        <v>7</v>
      </c>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c r="IX41" s="50"/>
      <c r="IY41" s="50"/>
      <c r="IZ41" s="50"/>
      <c r="JA41" s="50"/>
      <c r="JB41" s="50"/>
      <c r="JC41" s="50"/>
      <c r="JD41" s="50"/>
      <c r="JE41" s="50"/>
      <c r="JF41" s="50"/>
      <c r="JG41" s="50"/>
      <c r="JH41" s="50"/>
      <c r="JI41" s="50"/>
      <c r="JJ41" s="50"/>
      <c r="JK41" s="50"/>
      <c r="JL41" s="50"/>
      <c r="JM41" s="50"/>
      <c r="JN41" s="50"/>
      <c r="JO41" s="50"/>
      <c r="JP41" s="50"/>
      <c r="JQ41" s="50"/>
      <c r="JR41" s="50"/>
      <c r="JS41" s="50"/>
      <c r="JT41" s="50"/>
      <c r="JU41" s="50"/>
      <c r="JV41" s="50"/>
      <c r="JW41" s="50"/>
      <c r="JX41" s="50"/>
      <c r="JY41" s="50"/>
      <c r="JZ41" s="50"/>
      <c r="KA41" s="50"/>
      <c r="KB41" s="50"/>
      <c r="KC41" s="50"/>
      <c r="KD41" s="50"/>
      <c r="KE41" s="50"/>
      <c r="KF41" s="50"/>
      <c r="KG41" s="50"/>
      <c r="KH41" s="50"/>
      <c r="KI41" s="50"/>
      <c r="KJ41" s="50"/>
      <c r="KK41" s="50"/>
      <c r="KL41" s="50"/>
      <c r="KM41" s="50"/>
      <c r="KN41" s="50"/>
      <c r="KO41" s="50"/>
      <c r="KP41" s="50"/>
      <c r="KQ41" s="50"/>
      <c r="KR41" s="50"/>
      <c r="KS41" s="50"/>
      <c r="KT41" s="50"/>
      <c r="KU41" s="50"/>
      <c r="KV41" s="50"/>
      <c r="KW41" s="50"/>
      <c r="KX41" s="50"/>
      <c r="KY41" s="50"/>
      <c r="KZ41" s="50"/>
      <c r="LA41" s="50"/>
      <c r="LB41" s="50"/>
      <c r="LC41" s="50"/>
      <c r="LD41" s="50"/>
      <c r="LE41" s="50"/>
      <c r="LF41" s="50"/>
      <c r="LG41" s="50"/>
      <c r="LH41" s="50"/>
      <c r="LI41" s="50"/>
      <c r="LJ41" s="50"/>
      <c r="LK41" s="50"/>
      <c r="LL41" s="50"/>
      <c r="LM41" s="50"/>
      <c r="LN41" s="50"/>
      <c r="LO41" s="50"/>
      <c r="LP41" s="50"/>
      <c r="LQ41" s="50"/>
      <c r="LR41" s="50"/>
      <c r="LS41" s="50"/>
      <c r="LT41" s="50"/>
      <c r="LU41" s="50"/>
      <c r="LV41" s="50"/>
      <c r="LW41" s="50"/>
      <c r="LX41" s="50"/>
      <c r="LY41" s="50"/>
      <c r="LZ41" s="50"/>
      <c r="MA41" s="50"/>
      <c r="MB41" s="50"/>
      <c r="MC41" s="50"/>
      <c r="MD41" s="50"/>
      <c r="ME41" s="50"/>
      <c r="MF41" s="50"/>
      <c r="MG41" s="50"/>
      <c r="MH41" s="50"/>
      <c r="MI41" s="50"/>
      <c r="MJ41" s="50"/>
      <c r="MK41" s="50"/>
      <c r="ML41" s="50"/>
      <c r="MM41" s="50"/>
      <c r="MN41" s="50"/>
      <c r="MO41" s="50"/>
      <c r="MP41" s="50"/>
      <c r="MQ41" s="50"/>
      <c r="MR41" s="50"/>
      <c r="MS41" s="50"/>
      <c r="MT41" s="50"/>
      <c r="MU41" s="50"/>
      <c r="MV41" s="50"/>
      <c r="MW41" s="50"/>
      <c r="MX41" s="50"/>
      <c r="MY41" s="50"/>
      <c r="MZ41" s="50"/>
      <c r="NA41" s="50"/>
      <c r="NB41" s="50"/>
      <c r="NC41" s="50"/>
      <c r="ND41" s="50"/>
      <c r="NE41" s="50"/>
      <c r="NF41" s="50"/>
      <c r="NG41" s="50"/>
      <c r="NH41" s="50"/>
      <c r="NI41" s="50"/>
      <c r="NJ41" s="50"/>
      <c r="NK41" s="50"/>
      <c r="NL41" s="50"/>
      <c r="NM41" s="50"/>
      <c r="NN41" s="50"/>
      <c r="NO41" s="50"/>
      <c r="NP41" s="50"/>
      <c r="NQ41" s="50"/>
      <c r="NR41" s="50"/>
      <c r="NS41" s="50"/>
      <c r="NT41" s="50"/>
      <c r="NU41" s="50"/>
      <c r="NV41" s="50"/>
      <c r="NW41" s="50"/>
      <c r="NX41" s="50"/>
      <c r="NY41" s="50"/>
      <c r="NZ41" s="50"/>
      <c r="OA41" s="50"/>
      <c r="OB41" s="50"/>
      <c r="OC41" s="50"/>
      <c r="OD41" s="50"/>
      <c r="OE41" s="50"/>
      <c r="OF41" s="50"/>
      <c r="OG41" s="50"/>
      <c r="OH41" s="50"/>
      <c r="OI41" s="50"/>
      <c r="OJ41" s="50"/>
      <c r="OK41" s="50"/>
      <c r="OL41" s="50"/>
      <c r="OM41" s="50"/>
      <c r="ON41" s="50"/>
      <c r="OO41" s="50"/>
      <c r="OP41" s="50"/>
      <c r="OQ41" s="50"/>
      <c r="OR41" s="50"/>
      <c r="OS41" s="50"/>
      <c r="OT41" s="50"/>
      <c r="OU41" s="50"/>
      <c r="OV41" s="50"/>
      <c r="OW41" s="50"/>
      <c r="OX41" s="50"/>
      <c r="OY41" s="50"/>
      <c r="OZ41" s="50"/>
      <c r="PA41" s="50"/>
      <c r="PB41" s="50"/>
      <c r="PC41" s="50"/>
      <c r="PD41" s="50"/>
      <c r="PE41" s="50"/>
      <c r="PF41" s="50"/>
      <c r="PG41" s="50"/>
      <c r="PH41" s="50"/>
      <c r="PI41" s="50"/>
      <c r="PJ41" s="50"/>
      <c r="PK41" s="50"/>
      <c r="PL41" s="50"/>
      <c r="PM41" s="50"/>
      <c r="PN41" s="50"/>
      <c r="PO41" s="50"/>
      <c r="PP41" s="50"/>
      <c r="PQ41" s="50"/>
      <c r="PR41" s="50"/>
      <c r="PS41" s="50"/>
      <c r="PT41" s="50"/>
      <c r="PU41" s="50"/>
      <c r="PV41" s="50"/>
      <c r="PW41" s="50"/>
      <c r="PX41" s="50"/>
      <c r="PY41" s="50"/>
      <c r="PZ41" s="50"/>
      <c r="QA41" s="50"/>
      <c r="QB41" s="50"/>
      <c r="QC41" s="50"/>
      <c r="QD41" s="50"/>
      <c r="QE41" s="50"/>
      <c r="QF41" s="50"/>
      <c r="QG41" s="50"/>
      <c r="QH41" s="50"/>
      <c r="QI41" s="50"/>
      <c r="QJ41" s="50"/>
      <c r="QK41" s="50"/>
      <c r="QL41" s="50"/>
      <c r="QM41" s="50"/>
      <c r="QN41" s="50"/>
      <c r="QO41" s="50"/>
      <c r="QP41" s="50"/>
      <c r="QQ41" s="50"/>
      <c r="QR41" s="50"/>
      <c r="QS41" s="50"/>
      <c r="QT41" s="50"/>
      <c r="QU41" s="50"/>
      <c r="QV41" s="50"/>
      <c r="QW41" s="50"/>
      <c r="QX41" s="50"/>
      <c r="QY41" s="50"/>
      <c r="QZ41" s="50"/>
      <c r="RA41" s="50"/>
      <c r="RB41" s="50"/>
      <c r="RC41" s="50"/>
      <c r="RD41" s="50"/>
      <c r="RE41" s="50"/>
      <c r="RF41" s="50"/>
      <c r="RG41" s="50"/>
      <c r="RH41" s="50"/>
      <c r="RI41" s="50"/>
      <c r="RJ41" s="50"/>
      <c r="RK41" s="50"/>
      <c r="RL41" s="50"/>
      <c r="RM41" s="50"/>
      <c r="RN41" s="50"/>
      <c r="RO41" s="50"/>
      <c r="RP41" s="50"/>
      <c r="RQ41" s="50"/>
      <c r="RR41" s="50"/>
      <c r="RS41" s="50"/>
      <c r="RT41" s="50"/>
      <c r="RU41" s="50"/>
      <c r="RV41" s="50"/>
      <c r="RW41" s="50"/>
      <c r="RX41" s="50"/>
      <c r="RY41" s="50"/>
      <c r="RZ41" s="50"/>
      <c r="SA41" s="50"/>
      <c r="SB41" s="50"/>
      <c r="SC41" s="50"/>
      <c r="SD41" s="50"/>
      <c r="SE41" s="50"/>
      <c r="SF41" s="50"/>
      <c r="SG41" s="50"/>
      <c r="SH41" s="50"/>
      <c r="SI41" s="50"/>
      <c r="SJ41" s="50"/>
      <c r="SK41" s="50"/>
      <c r="SL41" s="50"/>
      <c r="SM41" s="50"/>
      <c r="SN41" s="50"/>
      <c r="SO41" s="50"/>
      <c r="SP41" s="50"/>
      <c r="SQ41" s="50"/>
      <c r="SR41" s="50"/>
      <c r="SS41" s="50"/>
      <c r="ST41" s="50"/>
      <c r="SU41" s="50"/>
      <c r="SV41" s="50"/>
      <c r="SW41" s="50"/>
      <c r="SX41" s="50"/>
      <c r="SY41" s="50"/>
      <c r="SZ41" s="50"/>
      <c r="TA41" s="50"/>
      <c r="TB41" s="50"/>
      <c r="TC41" s="50"/>
      <c r="TD41" s="50"/>
      <c r="TE41" s="50"/>
      <c r="TF41" s="50"/>
      <c r="TG41" s="50"/>
      <c r="TH41" s="50"/>
      <c r="TI41" s="50"/>
      <c r="TJ41" s="50"/>
      <c r="TK41" s="50"/>
      <c r="TL41" s="50"/>
      <c r="TM41" s="50"/>
      <c r="TN41" s="50"/>
      <c r="TO41" s="50"/>
      <c r="TP41" s="50"/>
      <c r="TQ41" s="50"/>
      <c r="TR41" s="50"/>
      <c r="TS41" s="50"/>
      <c r="TT41" s="50"/>
      <c r="TU41" s="50"/>
      <c r="TV41" s="50"/>
      <c r="TW41" s="50"/>
      <c r="TX41" s="50"/>
      <c r="TY41" s="50"/>
      <c r="TZ41" s="50"/>
      <c r="UA41" s="50"/>
      <c r="UB41" s="50"/>
      <c r="UC41" s="50"/>
      <c r="UD41" s="50"/>
      <c r="UE41" s="50"/>
      <c r="UF41" s="50"/>
      <c r="UG41" s="50"/>
      <c r="UH41" s="50"/>
      <c r="UI41" s="50"/>
      <c r="UJ41" s="50"/>
      <c r="UK41" s="50"/>
      <c r="UL41" s="50"/>
      <c r="UM41" s="50"/>
      <c r="UN41" s="50"/>
      <c r="UO41" s="50"/>
      <c r="UP41" s="50"/>
      <c r="UQ41" s="50"/>
      <c r="UR41" s="50"/>
      <c r="US41" s="50"/>
      <c r="UT41" s="50"/>
      <c r="UU41" s="50"/>
      <c r="UV41" s="50"/>
      <c r="UW41" s="50"/>
      <c r="UX41" s="50"/>
      <c r="UY41" s="50"/>
      <c r="UZ41" s="50"/>
      <c r="VA41" s="50"/>
      <c r="VB41" s="50"/>
      <c r="VC41" s="50"/>
      <c r="VD41" s="50"/>
      <c r="VE41" s="50"/>
      <c r="VF41" s="50"/>
      <c r="VG41" s="50"/>
      <c r="VH41" s="50"/>
      <c r="VI41" s="50"/>
      <c r="VJ41" s="50"/>
      <c r="VK41" s="50"/>
      <c r="VL41" s="50"/>
      <c r="VM41" s="50"/>
      <c r="VN41" s="50"/>
      <c r="VO41" s="50"/>
      <c r="VP41" s="50"/>
      <c r="VQ41" s="50"/>
      <c r="VR41" s="50"/>
      <c r="VS41" s="50"/>
      <c r="VT41" s="50"/>
      <c r="VU41" s="50"/>
      <c r="VV41" s="50"/>
      <c r="VW41" s="50"/>
      <c r="VX41" s="50"/>
      <c r="VY41" s="50"/>
      <c r="VZ41" s="50"/>
      <c r="WA41" s="50"/>
      <c r="WB41" s="50"/>
      <c r="WC41" s="50"/>
      <c r="WD41" s="50"/>
      <c r="WE41" s="50"/>
      <c r="WF41" s="50"/>
      <c r="WG41" s="50"/>
      <c r="WH41" s="50"/>
      <c r="WI41" s="50"/>
      <c r="WJ41" s="50"/>
      <c r="WK41" s="50"/>
      <c r="WL41" s="50"/>
      <c r="WM41" s="50"/>
      <c r="WN41" s="50"/>
      <c r="WO41" s="50"/>
      <c r="WP41" s="50"/>
      <c r="WQ41" s="50"/>
      <c r="WR41" s="50"/>
      <c r="WS41" s="50"/>
      <c r="WT41" s="50"/>
      <c r="WU41" s="50"/>
      <c r="WV41" s="50"/>
      <c r="WW41" s="50"/>
      <c r="WX41" s="50"/>
      <c r="WY41" s="50"/>
      <c r="WZ41" s="50"/>
      <c r="XA41" s="50"/>
      <c r="XB41" s="50"/>
      <c r="XC41" s="50"/>
      <c r="XD41" s="50"/>
      <c r="XE41" s="50"/>
      <c r="XF41" s="50"/>
      <c r="XG41" s="50"/>
      <c r="XH41" s="50"/>
      <c r="XI41" s="50"/>
      <c r="XJ41" s="50"/>
      <c r="XK41" s="50"/>
      <c r="XL41" s="50"/>
      <c r="XM41" s="50"/>
      <c r="XN41" s="50"/>
      <c r="XO41" s="50"/>
      <c r="XP41" s="50"/>
      <c r="XQ41" s="50"/>
      <c r="XR41" s="50"/>
      <c r="XS41" s="50"/>
      <c r="XT41" s="50"/>
      <c r="XU41" s="50"/>
      <c r="XV41" s="50"/>
      <c r="XW41" s="50"/>
      <c r="XX41" s="50"/>
      <c r="XY41" s="50"/>
      <c r="XZ41" s="50"/>
      <c r="YA41" s="50"/>
      <c r="YB41" s="50"/>
      <c r="YC41" s="50"/>
      <c r="YD41" s="50"/>
      <c r="YE41" s="50"/>
      <c r="YF41" s="50"/>
      <c r="YG41" s="50"/>
      <c r="YH41" s="50"/>
      <c r="YI41" s="50"/>
      <c r="YJ41" s="50"/>
      <c r="YK41" s="50"/>
      <c r="YL41" s="50"/>
      <c r="YM41" s="50"/>
      <c r="YN41" s="50"/>
      <c r="YO41" s="50"/>
      <c r="YP41" s="50"/>
      <c r="YQ41" s="50"/>
      <c r="YR41" s="50"/>
      <c r="YS41" s="50"/>
      <c r="YT41" s="50"/>
      <c r="YU41" s="50"/>
      <c r="YV41" s="50"/>
      <c r="YW41" s="50"/>
      <c r="YX41" s="50"/>
      <c r="YY41" s="50"/>
      <c r="YZ41" s="50"/>
      <c r="ZA41" s="50"/>
      <c r="ZB41" s="50"/>
      <c r="ZC41" s="50"/>
      <c r="ZD41" s="50"/>
      <c r="ZE41" s="50"/>
      <c r="ZF41" s="50"/>
      <c r="ZG41" s="50"/>
      <c r="ZH41" s="50"/>
      <c r="ZI41" s="50"/>
      <c r="ZJ41" s="50"/>
      <c r="ZK41" s="50"/>
      <c r="ZL41" s="50"/>
      <c r="ZM41" s="50"/>
      <c r="ZN41" s="50"/>
      <c r="ZO41" s="50"/>
      <c r="ZP41" s="50"/>
      <c r="ZQ41" s="50"/>
      <c r="ZR41" s="50"/>
      <c r="ZS41" s="50"/>
      <c r="ZT41" s="50"/>
      <c r="ZU41" s="50"/>
      <c r="ZV41" s="50"/>
      <c r="ZW41" s="50"/>
      <c r="ZX41" s="50"/>
      <c r="ZY41" s="50"/>
      <c r="ZZ41" s="50"/>
      <c r="AAA41" s="50"/>
      <c r="AAB41" s="50"/>
      <c r="AAC41" s="50"/>
      <c r="AAD41" s="50"/>
      <c r="AAE41" s="50"/>
      <c r="AAF41" s="50"/>
      <c r="AAG41" s="50"/>
      <c r="AAH41" s="50"/>
      <c r="AAI41" s="50"/>
      <c r="AAJ41" s="50"/>
      <c r="AAK41" s="50"/>
      <c r="AAL41" s="50"/>
      <c r="AAM41" s="50"/>
      <c r="AAN41" s="50"/>
      <c r="AAO41" s="50"/>
      <c r="AAP41" s="50"/>
      <c r="AAQ41" s="50"/>
      <c r="AAR41" s="50"/>
      <c r="AAS41" s="50"/>
      <c r="AAT41" s="50"/>
      <c r="AAU41" s="50"/>
      <c r="AAV41" s="50"/>
      <c r="AAW41" s="50"/>
      <c r="AAX41" s="50"/>
      <c r="AAY41" s="50"/>
      <c r="AAZ41" s="50"/>
      <c r="ABA41" s="50"/>
      <c r="ABB41" s="50"/>
      <c r="ABC41" s="50"/>
      <c r="ABD41" s="50"/>
      <c r="ABE41" s="50"/>
      <c r="ABF41" s="50"/>
      <c r="ABG41" s="50"/>
      <c r="ABH41" s="50"/>
      <c r="ABI41" s="50"/>
      <c r="ABJ41" s="50"/>
      <c r="ABK41" s="50"/>
      <c r="ABL41" s="50"/>
      <c r="ABM41" s="50"/>
      <c r="ABN41" s="50"/>
      <c r="ABO41" s="50"/>
      <c r="ABP41" s="50"/>
      <c r="ABQ41" s="50"/>
      <c r="ABR41" s="50"/>
      <c r="ABS41" s="50"/>
      <c r="ABT41" s="50"/>
      <c r="ABU41" s="50"/>
      <c r="ABV41" s="50"/>
      <c r="ABW41" s="50"/>
      <c r="ABX41" s="50"/>
      <c r="ABY41" s="50"/>
      <c r="ABZ41" s="50"/>
      <c r="ACA41" s="50"/>
      <c r="ACB41" s="50"/>
      <c r="ACC41" s="50"/>
      <c r="ACD41" s="50"/>
      <c r="ACE41" s="50"/>
      <c r="ACF41" s="50"/>
      <c r="ACG41" s="50"/>
      <c r="ACH41" s="50"/>
      <c r="ACI41" s="50"/>
      <c r="ACJ41" s="50"/>
      <c r="ACK41" s="50"/>
      <c r="ACL41" s="50"/>
      <c r="ACM41" s="50"/>
      <c r="ACN41" s="50"/>
      <c r="ACO41" s="50"/>
      <c r="ACP41" s="50"/>
      <c r="ACQ41" s="50"/>
      <c r="ACR41" s="50"/>
      <c r="ACS41" s="50"/>
      <c r="ACT41" s="50"/>
      <c r="ACU41" s="50"/>
      <c r="ACV41" s="50"/>
      <c r="ACW41" s="50"/>
      <c r="ACX41" s="50"/>
      <c r="ACY41" s="50"/>
      <c r="ACZ41" s="50"/>
      <c r="ADA41" s="50"/>
      <c r="ADB41" s="50"/>
      <c r="ADC41" s="50"/>
      <c r="ADD41" s="50"/>
      <c r="ADE41" s="50"/>
      <c r="ADF41" s="50"/>
      <c r="ADG41" s="50"/>
      <c r="ADH41" s="50"/>
      <c r="ADI41" s="50"/>
      <c r="ADJ41" s="50"/>
      <c r="ADK41" s="50"/>
      <c r="ADL41" s="50"/>
      <c r="ADM41" s="50"/>
      <c r="ADN41" s="50"/>
      <c r="ADO41" s="50"/>
      <c r="ADP41" s="50"/>
      <c r="ADQ41" s="50"/>
      <c r="ADR41" s="50"/>
      <c r="ADS41" s="50"/>
      <c r="ADT41" s="50"/>
      <c r="ADU41" s="50"/>
      <c r="ADV41" s="50"/>
      <c r="ADW41" s="50"/>
      <c r="ADX41" s="50"/>
      <c r="ADY41" s="50"/>
      <c r="ADZ41" s="50"/>
      <c r="AEA41" s="50"/>
      <c r="AEB41" s="50"/>
      <c r="AEC41" s="50"/>
      <c r="AED41" s="50"/>
      <c r="AEE41" s="50"/>
      <c r="AEF41" s="50"/>
      <c r="AEG41" s="50"/>
      <c r="AEH41" s="50"/>
      <c r="AEI41" s="50"/>
      <c r="AEJ41" s="50"/>
      <c r="AEK41" s="50"/>
      <c r="AEL41" s="50"/>
      <c r="AEM41" s="50"/>
      <c r="AEN41" s="50"/>
      <c r="AEO41" s="50"/>
      <c r="AEP41" s="50"/>
      <c r="AEQ41" s="50"/>
      <c r="AER41" s="50"/>
      <c r="AES41" s="50"/>
      <c r="AET41" s="50"/>
      <c r="AEU41" s="50"/>
      <c r="AEV41" s="50"/>
      <c r="AEW41" s="50"/>
      <c r="AEX41" s="50"/>
      <c r="AEY41" s="50"/>
      <c r="AEZ41" s="50"/>
      <c r="AFA41" s="50"/>
      <c r="AFB41" s="50"/>
      <c r="AFC41" s="50"/>
      <c r="AFD41" s="50"/>
      <c r="AFE41" s="50"/>
      <c r="AFF41" s="50"/>
      <c r="AFG41" s="50"/>
      <c r="AFH41" s="50"/>
      <c r="AFI41" s="50"/>
      <c r="AFJ41" s="50"/>
      <c r="AFK41" s="50"/>
      <c r="AFL41" s="50"/>
      <c r="AFM41" s="50"/>
      <c r="AFN41" s="50"/>
      <c r="AFO41" s="50"/>
      <c r="AFP41" s="50"/>
      <c r="AFQ41" s="50"/>
      <c r="AFR41" s="50"/>
      <c r="AFS41" s="50"/>
      <c r="AFT41" s="50"/>
      <c r="AFU41" s="50"/>
      <c r="AFV41" s="50"/>
      <c r="AFW41" s="50"/>
      <c r="AFX41" s="50"/>
      <c r="AFY41" s="50"/>
      <c r="AFZ41" s="50"/>
      <c r="AGA41" s="50"/>
      <c r="AGB41" s="50"/>
      <c r="AGC41" s="50"/>
      <c r="AGD41" s="50"/>
      <c r="AGE41" s="50"/>
      <c r="AGF41" s="50"/>
      <c r="AGG41" s="50"/>
      <c r="AGH41" s="50"/>
      <c r="AGI41" s="50"/>
      <c r="AGJ41" s="50"/>
      <c r="AGK41" s="50"/>
      <c r="AGL41" s="50"/>
      <c r="AGM41" s="50"/>
      <c r="AGN41" s="50"/>
      <c r="AGO41" s="50"/>
      <c r="AGP41" s="50"/>
      <c r="AGQ41" s="50"/>
      <c r="AGR41" s="50"/>
      <c r="AGS41" s="50"/>
      <c r="AGT41" s="50"/>
      <c r="AGU41" s="50"/>
      <c r="AGV41" s="50"/>
      <c r="AGW41" s="50"/>
      <c r="AGX41" s="50"/>
      <c r="AGY41" s="50"/>
      <c r="AGZ41" s="50"/>
      <c r="AHA41" s="50"/>
      <c r="AHB41" s="50"/>
      <c r="AHC41" s="50"/>
      <c r="AHD41" s="50"/>
      <c r="AHE41" s="50"/>
      <c r="AHF41" s="50"/>
      <c r="AHG41" s="50"/>
      <c r="AHH41" s="50"/>
      <c r="AHI41" s="50"/>
      <c r="AHJ41" s="50"/>
      <c r="AHK41" s="50"/>
      <c r="AHL41" s="50"/>
      <c r="AHM41" s="50"/>
      <c r="AHN41" s="50"/>
      <c r="AHO41" s="50"/>
      <c r="AHP41" s="50"/>
      <c r="AHQ41" s="50"/>
      <c r="AHR41" s="50"/>
      <c r="AHS41" s="50"/>
      <c r="AHT41" s="50"/>
      <c r="AHU41" s="50"/>
      <c r="AHV41" s="50"/>
      <c r="AHW41" s="50"/>
      <c r="AHX41" s="50"/>
      <c r="AHY41" s="50"/>
      <c r="AHZ41" s="50"/>
      <c r="AIA41" s="50"/>
      <c r="AIB41" s="50"/>
      <c r="AIC41" s="50"/>
      <c r="AID41" s="50"/>
      <c r="AIE41" s="50"/>
      <c r="AIF41" s="50"/>
      <c r="AIG41" s="50"/>
      <c r="AIH41" s="50"/>
      <c r="AII41" s="50"/>
      <c r="AIJ41" s="50"/>
    </row>
    <row r="42" spans="1:920" ht="13.5" customHeight="1">
      <c r="A42" s="45">
        <v>0.15</v>
      </c>
      <c r="B42" s="45">
        <v>0.71</v>
      </c>
      <c r="C42" s="45" t="str">
        <f>IF(LEN(J42)=0,"",1+ABS((J42*A42)/LEN(J42))+A42)</f>
        <v/>
      </c>
      <c r="D42" s="45" t="str">
        <f>IF(LEN(K42)=0,"",1+ABS((K42*B42)/LEN(K42))+B42)</f>
        <v/>
      </c>
      <c r="E42" s="218" t="s">
        <v>2198</v>
      </c>
      <c r="F42" s="207" t="s">
        <v>2354</v>
      </c>
      <c r="G42" s="219"/>
      <c r="H42" s="205" t="s">
        <v>2338</v>
      </c>
      <c r="I42" s="205">
        <v>415</v>
      </c>
      <c r="J42" s="162"/>
      <c r="K42" s="163"/>
    </row>
    <row r="43" spans="1:920" ht="13.5" customHeight="1">
      <c r="A43" s="45">
        <v>0.16</v>
      </c>
      <c r="B43" s="45">
        <v>0.72</v>
      </c>
      <c r="C43" s="45" t="str">
        <f t="shared" ref="C43:D65" si="1">IF(LEN(J43)=0,"",1+ABS((J43*A43)/LEN(J43))+A43)</f>
        <v/>
      </c>
      <c r="D43" s="45" t="str">
        <f t="shared" si="1"/>
        <v/>
      </c>
      <c r="E43" s="218" t="s">
        <v>2200</v>
      </c>
      <c r="F43" s="207" t="s">
        <v>2355</v>
      </c>
      <c r="G43" s="219"/>
      <c r="H43" s="205" t="s">
        <v>2336</v>
      </c>
      <c r="I43" s="205">
        <v>416</v>
      </c>
      <c r="J43" s="162"/>
      <c r="K43" s="163"/>
    </row>
    <row r="44" spans="1:920" s="37" customFormat="1" ht="13.5" customHeight="1">
      <c r="A44" s="45">
        <v>0.17</v>
      </c>
      <c r="B44" s="45">
        <v>0.73</v>
      </c>
      <c r="C44" s="45" t="str">
        <f t="shared" si="1"/>
        <v/>
      </c>
      <c r="D44" s="45" t="str">
        <f t="shared" si="1"/>
        <v/>
      </c>
      <c r="E44" s="183" t="s">
        <v>2202</v>
      </c>
      <c r="F44" s="189" t="s">
        <v>2356</v>
      </c>
      <c r="G44" s="185"/>
      <c r="H44" s="185" t="s">
        <v>2336</v>
      </c>
      <c r="I44" s="205">
        <v>417</v>
      </c>
      <c r="J44" s="112"/>
      <c r="K44" s="112"/>
    </row>
    <row r="45" spans="1:920" s="37" customFormat="1" ht="13.5" customHeight="1">
      <c r="A45" s="45">
        <v>0.18</v>
      </c>
      <c r="B45" s="45">
        <v>0.74</v>
      </c>
      <c r="C45" s="45" t="str">
        <f t="shared" si="1"/>
        <v/>
      </c>
      <c r="D45" s="45" t="str">
        <f t="shared" si="1"/>
        <v/>
      </c>
      <c r="E45" s="183" t="s">
        <v>2357</v>
      </c>
      <c r="F45" s="189" t="s">
        <v>2358</v>
      </c>
      <c r="G45" s="185"/>
      <c r="H45" s="185" t="s">
        <v>2338</v>
      </c>
      <c r="I45" s="205">
        <v>418</v>
      </c>
      <c r="J45" s="112"/>
      <c r="K45" s="112"/>
    </row>
    <row r="46" spans="1:920" s="37" customFormat="1" ht="13.5" customHeight="1">
      <c r="A46" s="45">
        <v>0.19</v>
      </c>
      <c r="B46" s="45">
        <v>0.75</v>
      </c>
      <c r="C46" s="45" t="str">
        <f t="shared" si="1"/>
        <v/>
      </c>
      <c r="D46" s="45" t="str">
        <f t="shared" si="1"/>
        <v/>
      </c>
      <c r="E46" s="183" t="s">
        <v>2359</v>
      </c>
      <c r="F46" s="189" t="s">
        <v>2360</v>
      </c>
      <c r="G46" s="185"/>
      <c r="H46" s="185" t="s">
        <v>2336</v>
      </c>
      <c r="I46" s="205">
        <v>419</v>
      </c>
      <c r="J46" s="112"/>
      <c r="K46" s="112"/>
    </row>
    <row r="47" spans="1:920" s="37" customFormat="1" ht="13.5" customHeight="1">
      <c r="A47" s="45">
        <v>0.2</v>
      </c>
      <c r="B47" s="45">
        <v>0.76</v>
      </c>
      <c r="C47" s="45" t="str">
        <f t="shared" si="1"/>
        <v/>
      </c>
      <c r="D47" s="45" t="str">
        <f t="shared" si="1"/>
        <v/>
      </c>
      <c r="E47" s="183" t="s">
        <v>2361</v>
      </c>
      <c r="F47" s="189" t="s">
        <v>2362</v>
      </c>
      <c r="G47" s="185"/>
      <c r="H47" s="185" t="s">
        <v>2338</v>
      </c>
      <c r="I47" s="205">
        <v>420</v>
      </c>
      <c r="J47" s="112"/>
      <c r="K47" s="112"/>
    </row>
    <row r="48" spans="1:920" s="37" customFormat="1" ht="13.5" customHeight="1">
      <c r="A48" s="45">
        <v>0.21</v>
      </c>
      <c r="B48" s="45">
        <v>0.77</v>
      </c>
      <c r="C48" s="45" t="str">
        <f t="shared" si="1"/>
        <v/>
      </c>
      <c r="D48" s="45" t="str">
        <f t="shared" si="1"/>
        <v/>
      </c>
      <c r="E48" s="183" t="s">
        <v>2363</v>
      </c>
      <c r="F48" s="189" t="s">
        <v>2364</v>
      </c>
      <c r="G48" s="185"/>
      <c r="H48" s="185" t="s">
        <v>2336</v>
      </c>
      <c r="I48" s="205">
        <v>421</v>
      </c>
      <c r="J48" s="112"/>
      <c r="K48" s="112"/>
    </row>
    <row r="49" spans="1:11" s="37" customFormat="1" ht="13.5" customHeight="1">
      <c r="A49" s="45">
        <v>0.22</v>
      </c>
      <c r="B49" s="45">
        <v>0.78</v>
      </c>
      <c r="C49" s="45" t="str">
        <f t="shared" si="1"/>
        <v/>
      </c>
      <c r="D49" s="45" t="str">
        <f t="shared" si="1"/>
        <v/>
      </c>
      <c r="E49" s="183" t="s">
        <v>2365</v>
      </c>
      <c r="F49" s="189" t="s">
        <v>2366</v>
      </c>
      <c r="G49" s="185"/>
      <c r="H49" s="185" t="s">
        <v>2338</v>
      </c>
      <c r="I49" s="205">
        <v>422</v>
      </c>
      <c r="J49" s="112"/>
      <c r="K49" s="112"/>
    </row>
    <row r="50" spans="1:11" s="37" customFormat="1" ht="13.5" customHeight="1">
      <c r="A50" s="45">
        <v>0.23</v>
      </c>
      <c r="B50" s="45">
        <v>0.79</v>
      </c>
      <c r="C50" s="45" t="str">
        <f t="shared" si="1"/>
        <v/>
      </c>
      <c r="D50" s="45" t="str">
        <f t="shared" si="1"/>
        <v/>
      </c>
      <c r="E50" s="183" t="s">
        <v>2367</v>
      </c>
      <c r="F50" s="189" t="s">
        <v>2368</v>
      </c>
      <c r="G50" s="185"/>
      <c r="H50" s="185" t="s">
        <v>2336</v>
      </c>
      <c r="I50" s="205">
        <v>423</v>
      </c>
      <c r="J50" s="112"/>
      <c r="K50" s="112"/>
    </row>
    <row r="51" spans="1:11" s="37" customFormat="1" ht="13.5" customHeight="1">
      <c r="A51" s="45">
        <v>0.24</v>
      </c>
      <c r="B51" s="45">
        <v>0.8</v>
      </c>
      <c r="C51" s="45" t="str">
        <f t="shared" si="1"/>
        <v/>
      </c>
      <c r="D51" s="45" t="str">
        <f t="shared" si="1"/>
        <v/>
      </c>
      <c r="E51" s="183" t="s">
        <v>2369</v>
      </c>
      <c r="F51" s="189" t="s">
        <v>2370</v>
      </c>
      <c r="G51" s="185"/>
      <c r="H51" s="185" t="s">
        <v>2336</v>
      </c>
      <c r="I51" s="205">
        <v>424</v>
      </c>
      <c r="J51" s="112"/>
      <c r="K51" s="112"/>
    </row>
    <row r="52" spans="1:11" s="37" customFormat="1" ht="13.5" customHeight="1">
      <c r="A52" s="45">
        <v>0.25</v>
      </c>
      <c r="B52" s="45">
        <v>0.81</v>
      </c>
      <c r="C52" s="45" t="str">
        <f t="shared" si="1"/>
        <v/>
      </c>
      <c r="D52" s="45" t="str">
        <f t="shared" si="1"/>
        <v/>
      </c>
      <c r="E52" s="183" t="s">
        <v>2371</v>
      </c>
      <c r="F52" s="189" t="s">
        <v>2372</v>
      </c>
      <c r="G52" s="185"/>
      <c r="H52" s="185" t="s">
        <v>2336</v>
      </c>
      <c r="I52" s="205">
        <v>425</v>
      </c>
      <c r="J52" s="112"/>
      <c r="K52" s="112"/>
    </row>
    <row r="53" spans="1:11" s="37" customFormat="1" ht="13.5" customHeight="1">
      <c r="A53" s="45">
        <v>0.26</v>
      </c>
      <c r="B53" s="45">
        <v>0.82</v>
      </c>
      <c r="C53" s="45" t="str">
        <f t="shared" si="1"/>
        <v/>
      </c>
      <c r="D53" s="45" t="str">
        <f t="shared" si="1"/>
        <v/>
      </c>
      <c r="E53" s="183" t="s">
        <v>2373</v>
      </c>
      <c r="F53" s="189" t="s">
        <v>2374</v>
      </c>
      <c r="G53" s="185"/>
      <c r="H53" s="185" t="s">
        <v>2336</v>
      </c>
      <c r="I53" s="205">
        <v>426</v>
      </c>
      <c r="J53" s="112"/>
      <c r="K53" s="112"/>
    </row>
    <row r="54" spans="1:11" s="37" customFormat="1" ht="13.5" customHeight="1">
      <c r="A54" s="45">
        <v>0.27</v>
      </c>
      <c r="B54" s="45">
        <v>0.83</v>
      </c>
      <c r="C54" s="45" t="str">
        <f t="shared" si="1"/>
        <v/>
      </c>
      <c r="D54" s="45" t="str">
        <f t="shared" si="1"/>
        <v/>
      </c>
      <c r="E54" s="183" t="s">
        <v>2375</v>
      </c>
      <c r="F54" s="189" t="s">
        <v>2376</v>
      </c>
      <c r="G54" s="185"/>
      <c r="H54" s="185" t="s">
        <v>2338</v>
      </c>
      <c r="I54" s="205">
        <v>427</v>
      </c>
      <c r="J54" s="112"/>
      <c r="K54" s="112"/>
    </row>
    <row r="55" spans="1:11" s="37" customFormat="1" ht="13.5" customHeight="1">
      <c r="A55" s="45">
        <v>0.28000000000000003</v>
      </c>
      <c r="B55" s="45">
        <v>0.84</v>
      </c>
      <c r="C55" s="45" t="str">
        <f t="shared" si="1"/>
        <v/>
      </c>
      <c r="D55" s="45" t="str">
        <f t="shared" si="1"/>
        <v/>
      </c>
      <c r="E55" s="183" t="s">
        <v>2377</v>
      </c>
      <c r="F55" s="189" t="s">
        <v>2378</v>
      </c>
      <c r="G55" s="185"/>
      <c r="H55" s="185" t="s">
        <v>2336</v>
      </c>
      <c r="I55" s="205">
        <v>428</v>
      </c>
      <c r="J55" s="112"/>
      <c r="K55" s="112"/>
    </row>
    <row r="56" spans="1:11" s="37" customFormat="1" ht="13.5" customHeight="1">
      <c r="A56" s="45">
        <v>0.28999999999999998</v>
      </c>
      <c r="B56" s="45">
        <v>0.85</v>
      </c>
      <c r="C56" s="45" t="str">
        <f t="shared" si="1"/>
        <v/>
      </c>
      <c r="D56" s="45" t="str">
        <f t="shared" si="1"/>
        <v/>
      </c>
      <c r="E56" s="183" t="s">
        <v>2379</v>
      </c>
      <c r="F56" s="189" t="s">
        <v>2380</v>
      </c>
      <c r="G56" s="185"/>
      <c r="H56" s="185" t="s">
        <v>2338</v>
      </c>
      <c r="I56" s="205">
        <v>429</v>
      </c>
      <c r="J56" s="112"/>
      <c r="K56" s="112"/>
    </row>
    <row r="57" spans="1:11" s="37" customFormat="1" ht="13.5" customHeight="1">
      <c r="A57" s="45">
        <v>0.3</v>
      </c>
      <c r="B57" s="45">
        <v>0.86</v>
      </c>
      <c r="C57" s="45" t="str">
        <f t="shared" si="1"/>
        <v/>
      </c>
      <c r="D57" s="45" t="str">
        <f t="shared" si="1"/>
        <v/>
      </c>
      <c r="E57" s="183" t="s">
        <v>2381</v>
      </c>
      <c r="F57" s="189" t="s">
        <v>2382</v>
      </c>
      <c r="G57" s="185"/>
      <c r="H57" s="185" t="s">
        <v>2336</v>
      </c>
      <c r="I57" s="205">
        <v>430</v>
      </c>
      <c r="J57" s="112"/>
      <c r="K57" s="112"/>
    </row>
    <row r="58" spans="1:11" s="37" customFormat="1" ht="13.5" customHeight="1">
      <c r="A58" s="45">
        <v>0.31</v>
      </c>
      <c r="B58" s="45">
        <v>0.87</v>
      </c>
      <c r="C58" s="45" t="str">
        <f t="shared" si="1"/>
        <v/>
      </c>
      <c r="D58" s="45" t="str">
        <f t="shared" si="1"/>
        <v/>
      </c>
      <c r="E58" s="183" t="s">
        <v>2383</v>
      </c>
      <c r="F58" s="189" t="s">
        <v>2384</v>
      </c>
      <c r="G58" s="185"/>
      <c r="H58" s="185" t="s">
        <v>2338</v>
      </c>
      <c r="I58" s="205">
        <v>431</v>
      </c>
      <c r="J58" s="112"/>
      <c r="K58" s="112"/>
    </row>
    <row r="59" spans="1:11" s="37" customFormat="1" ht="13.5" customHeight="1">
      <c r="A59" s="45">
        <v>0.32</v>
      </c>
      <c r="B59" s="45">
        <v>0.88</v>
      </c>
      <c r="C59" s="45" t="str">
        <f t="shared" si="1"/>
        <v/>
      </c>
      <c r="D59" s="45" t="str">
        <f t="shared" si="1"/>
        <v/>
      </c>
      <c r="E59" s="183" t="s">
        <v>2385</v>
      </c>
      <c r="F59" s="189" t="s">
        <v>2386</v>
      </c>
      <c r="G59" s="185"/>
      <c r="H59" s="185" t="s">
        <v>2336</v>
      </c>
      <c r="I59" s="205">
        <v>432</v>
      </c>
      <c r="J59" s="112"/>
      <c r="K59" s="112"/>
    </row>
    <row r="60" spans="1:11" s="37" customFormat="1" ht="13.5" customHeight="1">
      <c r="A60" s="45">
        <v>0.33</v>
      </c>
      <c r="B60" s="45">
        <v>0.89</v>
      </c>
      <c r="C60" s="45" t="str">
        <f t="shared" si="1"/>
        <v/>
      </c>
      <c r="D60" s="45" t="str">
        <f t="shared" si="1"/>
        <v/>
      </c>
      <c r="E60" s="183" t="s">
        <v>2387</v>
      </c>
      <c r="F60" s="189" t="s">
        <v>2388</v>
      </c>
      <c r="G60" s="185"/>
      <c r="H60" s="185" t="s">
        <v>2336</v>
      </c>
      <c r="I60" s="205">
        <v>433</v>
      </c>
      <c r="J60" s="112"/>
      <c r="K60" s="112"/>
    </row>
    <row r="61" spans="1:11" s="37" customFormat="1" ht="13.5" customHeight="1">
      <c r="A61" s="45">
        <v>0.34</v>
      </c>
      <c r="B61" s="45">
        <v>0.9</v>
      </c>
      <c r="C61" s="45" t="str">
        <f t="shared" si="1"/>
        <v/>
      </c>
      <c r="D61" s="45" t="str">
        <f t="shared" si="1"/>
        <v/>
      </c>
      <c r="E61" s="183" t="s">
        <v>2389</v>
      </c>
      <c r="F61" s="189" t="s">
        <v>2390</v>
      </c>
      <c r="G61" s="185"/>
      <c r="H61" s="185" t="s">
        <v>2336</v>
      </c>
      <c r="I61" s="205">
        <v>434</v>
      </c>
      <c r="J61" s="112"/>
      <c r="K61" s="112"/>
    </row>
    <row r="62" spans="1:11" s="37" customFormat="1" ht="13.5" customHeight="1">
      <c r="A62" s="45">
        <v>0.35</v>
      </c>
      <c r="B62" s="45">
        <v>0.91</v>
      </c>
      <c r="C62" s="45" t="str">
        <f t="shared" si="1"/>
        <v/>
      </c>
      <c r="D62" s="45" t="str">
        <f t="shared" si="1"/>
        <v/>
      </c>
      <c r="E62" s="183" t="s">
        <v>2391</v>
      </c>
      <c r="F62" s="189" t="s">
        <v>2392</v>
      </c>
      <c r="G62" s="185"/>
      <c r="H62" s="185" t="s">
        <v>2338</v>
      </c>
      <c r="I62" s="205">
        <v>435</v>
      </c>
      <c r="J62" s="112"/>
      <c r="K62" s="112"/>
    </row>
    <row r="63" spans="1:11" s="37" customFormat="1" ht="13.5" customHeight="1">
      <c r="A63" s="45">
        <v>0.36</v>
      </c>
      <c r="B63" s="45">
        <v>0.92</v>
      </c>
      <c r="C63" s="45" t="str">
        <f t="shared" si="1"/>
        <v/>
      </c>
      <c r="D63" s="45" t="str">
        <f t="shared" si="1"/>
        <v/>
      </c>
      <c r="E63" s="183" t="s">
        <v>2393</v>
      </c>
      <c r="F63" s="189" t="s">
        <v>2394</v>
      </c>
      <c r="G63" s="185"/>
      <c r="H63" s="185" t="s">
        <v>2336</v>
      </c>
      <c r="I63" s="205">
        <v>436</v>
      </c>
      <c r="J63" s="112"/>
      <c r="K63" s="112"/>
    </row>
    <row r="64" spans="1:11" s="37" customFormat="1" ht="13.5" customHeight="1">
      <c r="A64" s="45">
        <v>0.37</v>
      </c>
      <c r="B64" s="45">
        <v>0.93</v>
      </c>
      <c r="C64" s="45" t="str">
        <f t="shared" si="1"/>
        <v/>
      </c>
      <c r="D64" s="45" t="str">
        <f t="shared" si="1"/>
        <v/>
      </c>
      <c r="E64" s="183" t="s">
        <v>2395</v>
      </c>
      <c r="F64" s="189" t="s">
        <v>2396</v>
      </c>
      <c r="G64" s="185"/>
      <c r="H64" s="185" t="s">
        <v>2338</v>
      </c>
      <c r="I64" s="205">
        <v>437</v>
      </c>
      <c r="J64" s="112"/>
      <c r="K64" s="112"/>
    </row>
    <row r="65" spans="1:11" s="37" customFormat="1" ht="25.5">
      <c r="A65" s="45">
        <v>0.38</v>
      </c>
      <c r="B65" s="45">
        <v>0.94</v>
      </c>
      <c r="C65" s="45" t="str">
        <f t="shared" si="1"/>
        <v/>
      </c>
      <c r="D65" s="45" t="str">
        <f t="shared" si="1"/>
        <v/>
      </c>
      <c r="E65" s="186" t="s">
        <v>2059</v>
      </c>
      <c r="F65" s="193" t="s">
        <v>2397</v>
      </c>
      <c r="G65" s="185"/>
      <c r="H65" s="179" t="s">
        <v>2345</v>
      </c>
      <c r="I65" s="196">
        <v>438</v>
      </c>
      <c r="J65" s="194" t="str">
        <f>IFERROR(IF(AND(J31,J32,J33,J34,J35,J36,J42,J43,J44,J45,J46,J47,J48,J49,J50,J51,J52,J53,J54,J55,J56,J57,J58,J59,J60,J61,J62,J63,J64)="","",SUM(J31,J32,J33,J34,J35,J36,J42,J43,J44,J45,J46,J47,J48,J49,J50,J51,J52,J53,J54,J55,J56,J57,J58,J59,J60,J61,J62,J63,J64)),"")</f>
        <v/>
      </c>
      <c r="K65" s="194" t="str">
        <f>IFERROR(IF(AND(K31,K32,K33,K34,K35,K36,K42,K43,K44,K45,K46,K47,K48,K49,K50,K51,K52,K53,K54,K55,K56,K57,K58,K59,K60,K61,K62,K63,K64)="","",SUM(K31,K32,K33,K34,K35,K36,K42,K43,K44,K45,K46,K47,K48,K49,K50,K51,K52,K53,K54,K55,K56,K57,K58,K59,K60,K61,K62,K63,K64)),"")</f>
        <v/>
      </c>
    </row>
    <row r="66" spans="1:11" s="37" customFormat="1" ht="13.5" customHeight="1">
      <c r="A66" s="45"/>
      <c r="B66" s="45"/>
      <c r="C66" s="45"/>
      <c r="D66" s="45"/>
      <c r="E66" s="180"/>
      <c r="F66" s="229"/>
      <c r="G66" s="182"/>
      <c r="H66" s="182"/>
      <c r="I66" s="182"/>
      <c r="J66" s="230"/>
      <c r="K66" s="230"/>
    </row>
    <row r="67" spans="1:11" s="37" customFormat="1" ht="13.5" customHeight="1">
      <c r="A67" s="45"/>
      <c r="B67" s="45"/>
      <c r="C67" s="45"/>
      <c r="D67" s="45"/>
      <c r="E67" s="186" t="s">
        <v>2009</v>
      </c>
      <c r="F67" s="193" t="s">
        <v>2398</v>
      </c>
      <c r="G67" s="185"/>
      <c r="H67" s="185"/>
      <c r="I67" s="185"/>
      <c r="J67" s="111"/>
      <c r="K67" s="111"/>
    </row>
    <row r="68" spans="1:11" s="37" customFormat="1" ht="13.5" customHeight="1">
      <c r="A68" s="45">
        <v>0.39</v>
      </c>
      <c r="B68" s="45">
        <v>0.95</v>
      </c>
      <c r="C68" s="45" t="str">
        <f t="shared" ref="C68:D77" si="2">IF(LEN(J68)=0,"",1+ABS((J68*A68)/LEN(J68))+A68)</f>
        <v/>
      </c>
      <c r="D68" s="45" t="str">
        <f t="shared" si="2"/>
        <v/>
      </c>
      <c r="E68" s="183" t="s">
        <v>2107</v>
      </c>
      <c r="F68" s="189" t="s">
        <v>2399</v>
      </c>
      <c r="G68" s="185"/>
      <c r="H68" s="185" t="s">
        <v>2336</v>
      </c>
      <c r="I68" s="185">
        <v>439</v>
      </c>
      <c r="J68" s="112"/>
      <c r="K68" s="112"/>
    </row>
    <row r="69" spans="1:11" s="37" customFormat="1" ht="13.5" customHeight="1">
      <c r="A69" s="45">
        <v>0.4</v>
      </c>
      <c r="B69" s="45">
        <v>0.96</v>
      </c>
      <c r="C69" s="45" t="str">
        <f t="shared" si="2"/>
        <v/>
      </c>
      <c r="D69" s="45" t="str">
        <f t="shared" si="2"/>
        <v/>
      </c>
      <c r="E69" s="183" t="s">
        <v>2109</v>
      </c>
      <c r="F69" s="189" t="s">
        <v>2400</v>
      </c>
      <c r="G69" s="185"/>
      <c r="H69" s="185" t="s">
        <v>2338</v>
      </c>
      <c r="I69" s="185">
        <v>440</v>
      </c>
      <c r="J69" s="112"/>
      <c r="K69" s="112"/>
    </row>
    <row r="70" spans="1:11" s="37" customFormat="1" ht="13.5" customHeight="1">
      <c r="A70" s="45">
        <v>0.41</v>
      </c>
      <c r="B70" s="45">
        <v>0.97</v>
      </c>
      <c r="C70" s="45" t="str">
        <f t="shared" si="2"/>
        <v/>
      </c>
      <c r="D70" s="45" t="str">
        <f t="shared" si="2"/>
        <v/>
      </c>
      <c r="E70" s="183" t="s">
        <v>2163</v>
      </c>
      <c r="F70" s="189" t="s">
        <v>2401</v>
      </c>
      <c r="G70" s="185"/>
      <c r="H70" s="185" t="s">
        <v>2336</v>
      </c>
      <c r="I70" s="185">
        <v>441</v>
      </c>
      <c r="J70" s="112"/>
      <c r="K70" s="112"/>
    </row>
    <row r="71" spans="1:11" s="37" customFormat="1" ht="13.5" customHeight="1">
      <c r="A71" s="45">
        <v>0.42</v>
      </c>
      <c r="B71" s="45">
        <v>0.98</v>
      </c>
      <c r="C71" s="45" t="str">
        <f t="shared" si="2"/>
        <v/>
      </c>
      <c r="D71" s="45" t="str">
        <f t="shared" si="2"/>
        <v/>
      </c>
      <c r="E71" s="183" t="s">
        <v>2402</v>
      </c>
      <c r="F71" s="189" t="s">
        <v>2403</v>
      </c>
      <c r="G71" s="185"/>
      <c r="H71" s="185" t="s">
        <v>2338</v>
      </c>
      <c r="I71" s="185">
        <v>442</v>
      </c>
      <c r="J71" s="112"/>
      <c r="K71" s="112"/>
    </row>
    <row r="72" spans="1:11" s="37" customFormat="1" ht="13.5" customHeight="1">
      <c r="A72" s="45">
        <v>0.43</v>
      </c>
      <c r="B72" s="45">
        <v>0.99</v>
      </c>
      <c r="C72" s="45" t="str">
        <f t="shared" si="2"/>
        <v/>
      </c>
      <c r="D72" s="45" t="str">
        <f t="shared" si="2"/>
        <v/>
      </c>
      <c r="E72" s="183" t="s">
        <v>2404</v>
      </c>
      <c r="F72" s="189" t="s">
        <v>2405</v>
      </c>
      <c r="G72" s="185"/>
      <c r="H72" s="185" t="s">
        <v>2336</v>
      </c>
      <c r="I72" s="185">
        <v>443</v>
      </c>
      <c r="J72" s="112"/>
      <c r="K72" s="112"/>
    </row>
    <row r="73" spans="1:11" s="37" customFormat="1" ht="13.5" customHeight="1">
      <c r="A73" s="45">
        <v>0.44</v>
      </c>
      <c r="B73" s="45">
        <v>1</v>
      </c>
      <c r="C73" s="45" t="str">
        <f t="shared" si="2"/>
        <v/>
      </c>
      <c r="D73" s="45" t="str">
        <f t="shared" si="2"/>
        <v/>
      </c>
      <c r="E73" s="183" t="s">
        <v>2406</v>
      </c>
      <c r="F73" s="189" t="s">
        <v>2407</v>
      </c>
      <c r="G73" s="185"/>
      <c r="H73" s="185" t="s">
        <v>2338</v>
      </c>
      <c r="I73" s="185">
        <v>444</v>
      </c>
      <c r="J73" s="112"/>
      <c r="K73" s="112"/>
    </row>
    <row r="74" spans="1:11" s="37" customFormat="1" ht="13.5" customHeight="1">
      <c r="A74" s="45">
        <v>0.45</v>
      </c>
      <c r="B74" s="45">
        <v>1.01</v>
      </c>
      <c r="C74" s="45" t="str">
        <f t="shared" si="2"/>
        <v/>
      </c>
      <c r="D74" s="45" t="str">
        <f t="shared" si="2"/>
        <v/>
      </c>
      <c r="E74" s="183" t="s">
        <v>2408</v>
      </c>
      <c r="F74" s="189" t="s">
        <v>2409</v>
      </c>
      <c r="G74" s="185"/>
      <c r="H74" s="185" t="s">
        <v>2338</v>
      </c>
      <c r="I74" s="185">
        <v>445</v>
      </c>
      <c r="J74" s="112"/>
      <c r="K74" s="112"/>
    </row>
    <row r="75" spans="1:11" s="37" customFormat="1" ht="13.5" customHeight="1">
      <c r="A75" s="45">
        <v>0.46</v>
      </c>
      <c r="B75" s="45">
        <v>1.02</v>
      </c>
      <c r="C75" s="45" t="str">
        <f t="shared" si="2"/>
        <v/>
      </c>
      <c r="D75" s="45" t="str">
        <f t="shared" si="2"/>
        <v/>
      </c>
      <c r="E75" s="183" t="s">
        <v>2410</v>
      </c>
      <c r="F75" s="189" t="s">
        <v>2411</v>
      </c>
      <c r="G75" s="185"/>
      <c r="H75" s="185" t="s">
        <v>2338</v>
      </c>
      <c r="I75" s="185">
        <v>446</v>
      </c>
      <c r="J75" s="112"/>
      <c r="K75" s="112"/>
    </row>
    <row r="76" spans="1:11" s="37" customFormat="1" ht="13.5" customHeight="1">
      <c r="A76" s="45">
        <v>0.47</v>
      </c>
      <c r="B76" s="45">
        <v>1.03</v>
      </c>
      <c r="C76" s="45" t="str">
        <f t="shared" si="2"/>
        <v/>
      </c>
      <c r="D76" s="45" t="str">
        <f t="shared" si="2"/>
        <v/>
      </c>
      <c r="E76" s="183" t="s">
        <v>2412</v>
      </c>
      <c r="F76" s="189" t="s">
        <v>2413</v>
      </c>
      <c r="G76" s="185"/>
      <c r="H76" s="185" t="s">
        <v>2338</v>
      </c>
      <c r="I76" s="185">
        <v>447</v>
      </c>
      <c r="J76" s="112"/>
      <c r="K76" s="112"/>
    </row>
    <row r="77" spans="1:11" s="37" customFormat="1" ht="13.5" customHeight="1">
      <c r="A77" s="45">
        <v>0.48</v>
      </c>
      <c r="B77" s="45">
        <v>1.04</v>
      </c>
      <c r="C77" s="45" t="str">
        <f t="shared" si="2"/>
        <v/>
      </c>
      <c r="D77" s="45" t="str">
        <f t="shared" si="2"/>
        <v/>
      </c>
      <c r="E77" s="183" t="s">
        <v>2414</v>
      </c>
      <c r="F77" s="189" t="s">
        <v>2415</v>
      </c>
      <c r="G77" s="185"/>
      <c r="H77" s="185" t="s">
        <v>2336</v>
      </c>
      <c r="I77" s="185">
        <v>448</v>
      </c>
      <c r="J77" s="112"/>
      <c r="K77" s="112"/>
    </row>
    <row r="78" spans="1:11" ht="7.5" customHeight="1">
      <c r="E78" s="221"/>
      <c r="F78" s="222"/>
      <c r="G78" s="222"/>
      <c r="H78" s="223"/>
      <c r="I78" s="224"/>
      <c r="J78" s="225"/>
      <c r="K78" s="226"/>
    </row>
    <row r="79" spans="1:11" s="150" customFormat="1" ht="21.75" customHeight="1">
      <c r="E79" s="228"/>
      <c r="H79" s="161"/>
      <c r="J79" s="145"/>
      <c r="K79" s="148" t="s">
        <v>2416</v>
      </c>
    </row>
    <row r="80" spans="1:11" ht="30.75" customHeight="1">
      <c r="E80" s="177" t="s">
        <v>1974</v>
      </c>
      <c r="F80" s="178" t="s">
        <v>1969</v>
      </c>
      <c r="G80" s="178" t="s">
        <v>1975</v>
      </c>
      <c r="H80" s="179" t="s">
        <v>2417</v>
      </c>
      <c r="I80" s="179" t="s">
        <v>1976</v>
      </c>
      <c r="J80" s="179" t="str">
        <f>J17</f>
        <v>Od____ do ____
tekuće godine</v>
      </c>
      <c r="K80" s="179" t="str">
        <f>K17</f>
        <v>Od____ do ____
prethodne godine</v>
      </c>
    </row>
    <row r="81" spans="1:920" s="51" customFormat="1" ht="12.75" customHeight="1">
      <c r="A81" s="49"/>
      <c r="B81" s="49"/>
      <c r="C81" s="49"/>
      <c r="D81" s="49"/>
      <c r="E81" s="180">
        <v>1</v>
      </c>
      <c r="F81" s="181">
        <v>2</v>
      </c>
      <c r="G81" s="181">
        <v>3</v>
      </c>
      <c r="H81" s="181">
        <v>4</v>
      </c>
      <c r="I81" s="182">
        <v>5</v>
      </c>
      <c r="J81" s="182">
        <v>6</v>
      </c>
      <c r="K81" s="182">
        <v>7</v>
      </c>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c r="FV81" s="50"/>
      <c r="FW81" s="50"/>
      <c r="FX81" s="50"/>
      <c r="FY81" s="50"/>
      <c r="FZ81" s="50"/>
      <c r="GA81" s="50"/>
      <c r="GB81" s="50"/>
      <c r="GC81" s="50"/>
      <c r="GD81" s="50"/>
      <c r="GE81" s="50"/>
      <c r="GF81" s="50"/>
      <c r="GG81" s="50"/>
      <c r="GH81" s="50"/>
      <c r="GI81" s="50"/>
      <c r="GJ81" s="50"/>
      <c r="GK81" s="50"/>
      <c r="GL81" s="50"/>
      <c r="GM81" s="50"/>
      <c r="GN81" s="50"/>
      <c r="GO81" s="50"/>
      <c r="GP81" s="50"/>
      <c r="GQ81" s="50"/>
      <c r="GR81" s="50"/>
      <c r="GS81" s="50"/>
      <c r="GT81" s="50"/>
      <c r="GU81" s="50"/>
      <c r="GV81" s="50"/>
      <c r="GW81" s="50"/>
      <c r="GX81" s="50"/>
      <c r="GY81" s="50"/>
      <c r="GZ81" s="50"/>
      <c r="HA81" s="50"/>
      <c r="HB81" s="50"/>
      <c r="HC81" s="50"/>
      <c r="HD81" s="50"/>
      <c r="HE81" s="50"/>
      <c r="HF81" s="50"/>
      <c r="HG81" s="50"/>
      <c r="HH81" s="50"/>
      <c r="HI81" s="50"/>
      <c r="HJ81" s="50"/>
      <c r="HK81" s="50"/>
      <c r="HL81" s="50"/>
      <c r="HM81" s="50"/>
      <c r="HN81" s="50"/>
      <c r="HO81" s="50"/>
      <c r="HP81" s="50"/>
      <c r="HQ81" s="50"/>
      <c r="HR81" s="50"/>
      <c r="HS81" s="50"/>
      <c r="HT81" s="50"/>
      <c r="HU81" s="50"/>
      <c r="HV81" s="50"/>
      <c r="HW81" s="50"/>
      <c r="HX81" s="50"/>
      <c r="HY81" s="50"/>
      <c r="HZ81" s="50"/>
      <c r="IA81" s="50"/>
      <c r="IB81" s="50"/>
      <c r="IC81" s="50"/>
      <c r="ID81" s="50"/>
      <c r="IE81" s="50"/>
      <c r="IF81" s="50"/>
      <c r="IG81" s="50"/>
      <c r="IH81" s="50"/>
      <c r="II81" s="50"/>
      <c r="IJ81" s="50"/>
      <c r="IK81" s="50"/>
      <c r="IL81" s="50"/>
      <c r="IM81" s="50"/>
      <c r="IN81" s="50"/>
      <c r="IO81" s="50"/>
      <c r="IP81" s="50"/>
      <c r="IQ81" s="50"/>
      <c r="IR81" s="50"/>
      <c r="IS81" s="50"/>
      <c r="IT81" s="50"/>
      <c r="IU81" s="50"/>
      <c r="IV81" s="50"/>
      <c r="IW81" s="50"/>
      <c r="IX81" s="50"/>
      <c r="IY81" s="50"/>
      <c r="IZ81" s="50"/>
      <c r="JA81" s="50"/>
      <c r="JB81" s="50"/>
      <c r="JC81" s="50"/>
      <c r="JD81" s="50"/>
      <c r="JE81" s="50"/>
      <c r="JF81" s="50"/>
      <c r="JG81" s="50"/>
      <c r="JH81" s="50"/>
      <c r="JI81" s="50"/>
      <c r="JJ81" s="50"/>
      <c r="JK81" s="50"/>
      <c r="JL81" s="50"/>
      <c r="JM81" s="50"/>
      <c r="JN81" s="50"/>
      <c r="JO81" s="50"/>
      <c r="JP81" s="50"/>
      <c r="JQ81" s="50"/>
      <c r="JR81" s="50"/>
      <c r="JS81" s="50"/>
      <c r="JT81" s="50"/>
      <c r="JU81" s="50"/>
      <c r="JV81" s="50"/>
      <c r="JW81" s="50"/>
      <c r="JX81" s="50"/>
      <c r="JY81" s="50"/>
      <c r="JZ81" s="50"/>
      <c r="KA81" s="50"/>
      <c r="KB81" s="50"/>
      <c r="KC81" s="50"/>
      <c r="KD81" s="50"/>
      <c r="KE81" s="50"/>
      <c r="KF81" s="50"/>
      <c r="KG81" s="50"/>
      <c r="KH81" s="50"/>
      <c r="KI81" s="50"/>
      <c r="KJ81" s="50"/>
      <c r="KK81" s="50"/>
      <c r="KL81" s="50"/>
      <c r="KM81" s="50"/>
      <c r="KN81" s="50"/>
      <c r="KO81" s="50"/>
      <c r="KP81" s="50"/>
      <c r="KQ81" s="50"/>
      <c r="KR81" s="50"/>
      <c r="KS81" s="50"/>
      <c r="KT81" s="50"/>
      <c r="KU81" s="50"/>
      <c r="KV81" s="50"/>
      <c r="KW81" s="50"/>
      <c r="KX81" s="50"/>
      <c r="KY81" s="50"/>
      <c r="KZ81" s="50"/>
      <c r="LA81" s="50"/>
      <c r="LB81" s="50"/>
      <c r="LC81" s="50"/>
      <c r="LD81" s="50"/>
      <c r="LE81" s="50"/>
      <c r="LF81" s="50"/>
      <c r="LG81" s="50"/>
      <c r="LH81" s="50"/>
      <c r="LI81" s="50"/>
      <c r="LJ81" s="50"/>
      <c r="LK81" s="50"/>
      <c r="LL81" s="50"/>
      <c r="LM81" s="50"/>
      <c r="LN81" s="50"/>
      <c r="LO81" s="50"/>
      <c r="LP81" s="50"/>
      <c r="LQ81" s="50"/>
      <c r="LR81" s="50"/>
      <c r="LS81" s="50"/>
      <c r="LT81" s="50"/>
      <c r="LU81" s="50"/>
      <c r="LV81" s="50"/>
      <c r="LW81" s="50"/>
      <c r="LX81" s="50"/>
      <c r="LY81" s="50"/>
      <c r="LZ81" s="50"/>
      <c r="MA81" s="50"/>
      <c r="MB81" s="50"/>
      <c r="MC81" s="50"/>
      <c r="MD81" s="50"/>
      <c r="ME81" s="50"/>
      <c r="MF81" s="50"/>
      <c r="MG81" s="50"/>
      <c r="MH81" s="50"/>
      <c r="MI81" s="50"/>
      <c r="MJ81" s="50"/>
      <c r="MK81" s="50"/>
      <c r="ML81" s="50"/>
      <c r="MM81" s="50"/>
      <c r="MN81" s="50"/>
      <c r="MO81" s="50"/>
      <c r="MP81" s="50"/>
      <c r="MQ81" s="50"/>
      <c r="MR81" s="50"/>
      <c r="MS81" s="50"/>
      <c r="MT81" s="50"/>
      <c r="MU81" s="50"/>
      <c r="MV81" s="50"/>
      <c r="MW81" s="50"/>
      <c r="MX81" s="50"/>
      <c r="MY81" s="50"/>
      <c r="MZ81" s="50"/>
      <c r="NA81" s="50"/>
      <c r="NB81" s="50"/>
      <c r="NC81" s="50"/>
      <c r="ND81" s="50"/>
      <c r="NE81" s="50"/>
      <c r="NF81" s="50"/>
      <c r="NG81" s="50"/>
      <c r="NH81" s="50"/>
      <c r="NI81" s="50"/>
      <c r="NJ81" s="50"/>
      <c r="NK81" s="50"/>
      <c r="NL81" s="50"/>
      <c r="NM81" s="50"/>
      <c r="NN81" s="50"/>
      <c r="NO81" s="50"/>
      <c r="NP81" s="50"/>
      <c r="NQ81" s="50"/>
      <c r="NR81" s="50"/>
      <c r="NS81" s="50"/>
      <c r="NT81" s="50"/>
      <c r="NU81" s="50"/>
      <c r="NV81" s="50"/>
      <c r="NW81" s="50"/>
      <c r="NX81" s="50"/>
      <c r="NY81" s="50"/>
      <c r="NZ81" s="50"/>
      <c r="OA81" s="50"/>
      <c r="OB81" s="50"/>
      <c r="OC81" s="50"/>
      <c r="OD81" s="50"/>
      <c r="OE81" s="50"/>
      <c r="OF81" s="50"/>
      <c r="OG81" s="50"/>
      <c r="OH81" s="50"/>
      <c r="OI81" s="50"/>
      <c r="OJ81" s="50"/>
      <c r="OK81" s="50"/>
      <c r="OL81" s="50"/>
      <c r="OM81" s="50"/>
      <c r="ON81" s="50"/>
      <c r="OO81" s="50"/>
      <c r="OP81" s="50"/>
      <c r="OQ81" s="50"/>
      <c r="OR81" s="50"/>
      <c r="OS81" s="50"/>
      <c r="OT81" s="50"/>
      <c r="OU81" s="50"/>
      <c r="OV81" s="50"/>
      <c r="OW81" s="50"/>
      <c r="OX81" s="50"/>
      <c r="OY81" s="50"/>
      <c r="OZ81" s="50"/>
      <c r="PA81" s="50"/>
      <c r="PB81" s="50"/>
      <c r="PC81" s="50"/>
      <c r="PD81" s="50"/>
      <c r="PE81" s="50"/>
      <c r="PF81" s="50"/>
      <c r="PG81" s="50"/>
      <c r="PH81" s="50"/>
      <c r="PI81" s="50"/>
      <c r="PJ81" s="50"/>
      <c r="PK81" s="50"/>
      <c r="PL81" s="50"/>
      <c r="PM81" s="50"/>
      <c r="PN81" s="50"/>
      <c r="PO81" s="50"/>
      <c r="PP81" s="50"/>
      <c r="PQ81" s="50"/>
      <c r="PR81" s="50"/>
      <c r="PS81" s="50"/>
      <c r="PT81" s="50"/>
      <c r="PU81" s="50"/>
      <c r="PV81" s="50"/>
      <c r="PW81" s="50"/>
      <c r="PX81" s="50"/>
      <c r="PY81" s="50"/>
      <c r="PZ81" s="50"/>
      <c r="QA81" s="50"/>
      <c r="QB81" s="50"/>
      <c r="QC81" s="50"/>
      <c r="QD81" s="50"/>
      <c r="QE81" s="50"/>
      <c r="QF81" s="50"/>
      <c r="QG81" s="50"/>
      <c r="QH81" s="50"/>
      <c r="QI81" s="50"/>
      <c r="QJ81" s="50"/>
      <c r="QK81" s="50"/>
      <c r="QL81" s="50"/>
      <c r="QM81" s="50"/>
      <c r="QN81" s="50"/>
      <c r="QO81" s="50"/>
      <c r="QP81" s="50"/>
      <c r="QQ81" s="50"/>
      <c r="QR81" s="50"/>
      <c r="QS81" s="50"/>
      <c r="QT81" s="50"/>
      <c r="QU81" s="50"/>
      <c r="QV81" s="50"/>
      <c r="QW81" s="50"/>
      <c r="QX81" s="50"/>
      <c r="QY81" s="50"/>
      <c r="QZ81" s="50"/>
      <c r="RA81" s="50"/>
      <c r="RB81" s="50"/>
      <c r="RC81" s="50"/>
      <c r="RD81" s="50"/>
      <c r="RE81" s="50"/>
      <c r="RF81" s="50"/>
      <c r="RG81" s="50"/>
      <c r="RH81" s="50"/>
      <c r="RI81" s="50"/>
      <c r="RJ81" s="50"/>
      <c r="RK81" s="50"/>
      <c r="RL81" s="50"/>
      <c r="RM81" s="50"/>
      <c r="RN81" s="50"/>
      <c r="RO81" s="50"/>
      <c r="RP81" s="50"/>
      <c r="RQ81" s="50"/>
      <c r="RR81" s="50"/>
      <c r="RS81" s="50"/>
      <c r="RT81" s="50"/>
      <c r="RU81" s="50"/>
      <c r="RV81" s="50"/>
      <c r="RW81" s="50"/>
      <c r="RX81" s="50"/>
      <c r="RY81" s="50"/>
      <c r="RZ81" s="50"/>
      <c r="SA81" s="50"/>
      <c r="SB81" s="50"/>
      <c r="SC81" s="50"/>
      <c r="SD81" s="50"/>
      <c r="SE81" s="50"/>
      <c r="SF81" s="50"/>
      <c r="SG81" s="50"/>
      <c r="SH81" s="50"/>
      <c r="SI81" s="50"/>
      <c r="SJ81" s="50"/>
      <c r="SK81" s="50"/>
      <c r="SL81" s="50"/>
      <c r="SM81" s="50"/>
      <c r="SN81" s="50"/>
      <c r="SO81" s="50"/>
      <c r="SP81" s="50"/>
      <c r="SQ81" s="50"/>
      <c r="SR81" s="50"/>
      <c r="SS81" s="50"/>
      <c r="ST81" s="50"/>
      <c r="SU81" s="50"/>
      <c r="SV81" s="50"/>
      <c r="SW81" s="50"/>
      <c r="SX81" s="50"/>
      <c r="SY81" s="50"/>
      <c r="SZ81" s="50"/>
      <c r="TA81" s="50"/>
      <c r="TB81" s="50"/>
      <c r="TC81" s="50"/>
      <c r="TD81" s="50"/>
      <c r="TE81" s="50"/>
      <c r="TF81" s="50"/>
      <c r="TG81" s="50"/>
      <c r="TH81" s="50"/>
      <c r="TI81" s="50"/>
      <c r="TJ81" s="50"/>
      <c r="TK81" s="50"/>
      <c r="TL81" s="50"/>
      <c r="TM81" s="50"/>
      <c r="TN81" s="50"/>
      <c r="TO81" s="50"/>
      <c r="TP81" s="50"/>
      <c r="TQ81" s="50"/>
      <c r="TR81" s="50"/>
      <c r="TS81" s="50"/>
      <c r="TT81" s="50"/>
      <c r="TU81" s="50"/>
      <c r="TV81" s="50"/>
      <c r="TW81" s="50"/>
      <c r="TX81" s="50"/>
      <c r="TY81" s="50"/>
      <c r="TZ81" s="50"/>
      <c r="UA81" s="50"/>
      <c r="UB81" s="50"/>
      <c r="UC81" s="50"/>
      <c r="UD81" s="50"/>
      <c r="UE81" s="50"/>
      <c r="UF81" s="50"/>
      <c r="UG81" s="50"/>
      <c r="UH81" s="50"/>
      <c r="UI81" s="50"/>
      <c r="UJ81" s="50"/>
      <c r="UK81" s="50"/>
      <c r="UL81" s="50"/>
      <c r="UM81" s="50"/>
      <c r="UN81" s="50"/>
      <c r="UO81" s="50"/>
      <c r="UP81" s="50"/>
      <c r="UQ81" s="50"/>
      <c r="UR81" s="50"/>
      <c r="US81" s="50"/>
      <c r="UT81" s="50"/>
      <c r="UU81" s="50"/>
      <c r="UV81" s="50"/>
      <c r="UW81" s="50"/>
      <c r="UX81" s="50"/>
      <c r="UY81" s="50"/>
      <c r="UZ81" s="50"/>
      <c r="VA81" s="50"/>
      <c r="VB81" s="50"/>
      <c r="VC81" s="50"/>
      <c r="VD81" s="50"/>
      <c r="VE81" s="50"/>
      <c r="VF81" s="50"/>
      <c r="VG81" s="50"/>
      <c r="VH81" s="50"/>
      <c r="VI81" s="50"/>
      <c r="VJ81" s="50"/>
      <c r="VK81" s="50"/>
      <c r="VL81" s="50"/>
      <c r="VM81" s="50"/>
      <c r="VN81" s="50"/>
      <c r="VO81" s="50"/>
      <c r="VP81" s="50"/>
      <c r="VQ81" s="50"/>
      <c r="VR81" s="50"/>
      <c r="VS81" s="50"/>
      <c r="VT81" s="50"/>
      <c r="VU81" s="50"/>
      <c r="VV81" s="50"/>
      <c r="VW81" s="50"/>
      <c r="VX81" s="50"/>
      <c r="VY81" s="50"/>
      <c r="VZ81" s="50"/>
      <c r="WA81" s="50"/>
      <c r="WB81" s="50"/>
      <c r="WC81" s="50"/>
      <c r="WD81" s="50"/>
      <c r="WE81" s="50"/>
      <c r="WF81" s="50"/>
      <c r="WG81" s="50"/>
      <c r="WH81" s="50"/>
      <c r="WI81" s="50"/>
      <c r="WJ81" s="50"/>
      <c r="WK81" s="50"/>
      <c r="WL81" s="50"/>
      <c r="WM81" s="50"/>
      <c r="WN81" s="50"/>
      <c r="WO81" s="50"/>
      <c r="WP81" s="50"/>
      <c r="WQ81" s="50"/>
      <c r="WR81" s="50"/>
      <c r="WS81" s="50"/>
      <c r="WT81" s="50"/>
      <c r="WU81" s="50"/>
      <c r="WV81" s="50"/>
      <c r="WW81" s="50"/>
      <c r="WX81" s="50"/>
      <c r="WY81" s="50"/>
      <c r="WZ81" s="50"/>
      <c r="XA81" s="50"/>
      <c r="XB81" s="50"/>
      <c r="XC81" s="50"/>
      <c r="XD81" s="50"/>
      <c r="XE81" s="50"/>
      <c r="XF81" s="50"/>
      <c r="XG81" s="50"/>
      <c r="XH81" s="50"/>
      <c r="XI81" s="50"/>
      <c r="XJ81" s="50"/>
      <c r="XK81" s="50"/>
      <c r="XL81" s="50"/>
      <c r="XM81" s="50"/>
      <c r="XN81" s="50"/>
      <c r="XO81" s="50"/>
      <c r="XP81" s="50"/>
      <c r="XQ81" s="50"/>
      <c r="XR81" s="50"/>
      <c r="XS81" s="50"/>
      <c r="XT81" s="50"/>
      <c r="XU81" s="50"/>
      <c r="XV81" s="50"/>
      <c r="XW81" s="50"/>
      <c r="XX81" s="50"/>
      <c r="XY81" s="50"/>
      <c r="XZ81" s="50"/>
      <c r="YA81" s="50"/>
      <c r="YB81" s="50"/>
      <c r="YC81" s="50"/>
      <c r="YD81" s="50"/>
      <c r="YE81" s="50"/>
      <c r="YF81" s="50"/>
      <c r="YG81" s="50"/>
      <c r="YH81" s="50"/>
      <c r="YI81" s="50"/>
      <c r="YJ81" s="50"/>
      <c r="YK81" s="50"/>
      <c r="YL81" s="50"/>
      <c r="YM81" s="50"/>
      <c r="YN81" s="50"/>
      <c r="YO81" s="50"/>
      <c r="YP81" s="50"/>
      <c r="YQ81" s="50"/>
      <c r="YR81" s="50"/>
      <c r="YS81" s="50"/>
      <c r="YT81" s="50"/>
      <c r="YU81" s="50"/>
      <c r="YV81" s="50"/>
      <c r="YW81" s="50"/>
      <c r="YX81" s="50"/>
      <c r="YY81" s="50"/>
      <c r="YZ81" s="50"/>
      <c r="ZA81" s="50"/>
      <c r="ZB81" s="50"/>
      <c r="ZC81" s="50"/>
      <c r="ZD81" s="50"/>
      <c r="ZE81" s="50"/>
      <c r="ZF81" s="50"/>
      <c r="ZG81" s="50"/>
      <c r="ZH81" s="50"/>
      <c r="ZI81" s="50"/>
      <c r="ZJ81" s="50"/>
      <c r="ZK81" s="50"/>
      <c r="ZL81" s="50"/>
      <c r="ZM81" s="50"/>
      <c r="ZN81" s="50"/>
      <c r="ZO81" s="50"/>
      <c r="ZP81" s="50"/>
      <c r="ZQ81" s="50"/>
      <c r="ZR81" s="50"/>
      <c r="ZS81" s="50"/>
      <c r="ZT81" s="50"/>
      <c r="ZU81" s="50"/>
      <c r="ZV81" s="50"/>
      <c r="ZW81" s="50"/>
      <c r="ZX81" s="50"/>
      <c r="ZY81" s="50"/>
      <c r="ZZ81" s="50"/>
      <c r="AAA81" s="50"/>
      <c r="AAB81" s="50"/>
      <c r="AAC81" s="50"/>
      <c r="AAD81" s="50"/>
      <c r="AAE81" s="50"/>
      <c r="AAF81" s="50"/>
      <c r="AAG81" s="50"/>
      <c r="AAH81" s="50"/>
      <c r="AAI81" s="50"/>
      <c r="AAJ81" s="50"/>
      <c r="AAK81" s="50"/>
      <c r="AAL81" s="50"/>
      <c r="AAM81" s="50"/>
      <c r="AAN81" s="50"/>
      <c r="AAO81" s="50"/>
      <c r="AAP81" s="50"/>
      <c r="AAQ81" s="50"/>
      <c r="AAR81" s="50"/>
      <c r="AAS81" s="50"/>
      <c r="AAT81" s="50"/>
      <c r="AAU81" s="50"/>
      <c r="AAV81" s="50"/>
      <c r="AAW81" s="50"/>
      <c r="AAX81" s="50"/>
      <c r="AAY81" s="50"/>
      <c r="AAZ81" s="50"/>
      <c r="ABA81" s="50"/>
      <c r="ABB81" s="50"/>
      <c r="ABC81" s="50"/>
      <c r="ABD81" s="50"/>
      <c r="ABE81" s="50"/>
      <c r="ABF81" s="50"/>
      <c r="ABG81" s="50"/>
      <c r="ABH81" s="50"/>
      <c r="ABI81" s="50"/>
      <c r="ABJ81" s="50"/>
      <c r="ABK81" s="50"/>
      <c r="ABL81" s="50"/>
      <c r="ABM81" s="50"/>
      <c r="ABN81" s="50"/>
      <c r="ABO81" s="50"/>
      <c r="ABP81" s="50"/>
      <c r="ABQ81" s="50"/>
      <c r="ABR81" s="50"/>
      <c r="ABS81" s="50"/>
      <c r="ABT81" s="50"/>
      <c r="ABU81" s="50"/>
      <c r="ABV81" s="50"/>
      <c r="ABW81" s="50"/>
      <c r="ABX81" s="50"/>
      <c r="ABY81" s="50"/>
      <c r="ABZ81" s="50"/>
      <c r="ACA81" s="50"/>
      <c r="ACB81" s="50"/>
      <c r="ACC81" s="50"/>
      <c r="ACD81" s="50"/>
      <c r="ACE81" s="50"/>
      <c r="ACF81" s="50"/>
      <c r="ACG81" s="50"/>
      <c r="ACH81" s="50"/>
      <c r="ACI81" s="50"/>
      <c r="ACJ81" s="50"/>
      <c r="ACK81" s="50"/>
      <c r="ACL81" s="50"/>
      <c r="ACM81" s="50"/>
      <c r="ACN81" s="50"/>
      <c r="ACO81" s="50"/>
      <c r="ACP81" s="50"/>
      <c r="ACQ81" s="50"/>
      <c r="ACR81" s="50"/>
      <c r="ACS81" s="50"/>
      <c r="ACT81" s="50"/>
      <c r="ACU81" s="50"/>
      <c r="ACV81" s="50"/>
      <c r="ACW81" s="50"/>
      <c r="ACX81" s="50"/>
      <c r="ACY81" s="50"/>
      <c r="ACZ81" s="50"/>
      <c r="ADA81" s="50"/>
      <c r="ADB81" s="50"/>
      <c r="ADC81" s="50"/>
      <c r="ADD81" s="50"/>
      <c r="ADE81" s="50"/>
      <c r="ADF81" s="50"/>
      <c r="ADG81" s="50"/>
      <c r="ADH81" s="50"/>
      <c r="ADI81" s="50"/>
      <c r="ADJ81" s="50"/>
      <c r="ADK81" s="50"/>
      <c r="ADL81" s="50"/>
      <c r="ADM81" s="50"/>
      <c r="ADN81" s="50"/>
      <c r="ADO81" s="50"/>
      <c r="ADP81" s="50"/>
      <c r="ADQ81" s="50"/>
      <c r="ADR81" s="50"/>
      <c r="ADS81" s="50"/>
      <c r="ADT81" s="50"/>
      <c r="ADU81" s="50"/>
      <c r="ADV81" s="50"/>
      <c r="ADW81" s="50"/>
      <c r="ADX81" s="50"/>
      <c r="ADY81" s="50"/>
      <c r="ADZ81" s="50"/>
      <c r="AEA81" s="50"/>
      <c r="AEB81" s="50"/>
      <c r="AEC81" s="50"/>
      <c r="AED81" s="50"/>
      <c r="AEE81" s="50"/>
      <c r="AEF81" s="50"/>
      <c r="AEG81" s="50"/>
      <c r="AEH81" s="50"/>
      <c r="AEI81" s="50"/>
      <c r="AEJ81" s="50"/>
      <c r="AEK81" s="50"/>
      <c r="AEL81" s="50"/>
      <c r="AEM81" s="50"/>
      <c r="AEN81" s="50"/>
      <c r="AEO81" s="50"/>
      <c r="AEP81" s="50"/>
      <c r="AEQ81" s="50"/>
      <c r="AER81" s="50"/>
      <c r="AES81" s="50"/>
      <c r="AET81" s="50"/>
      <c r="AEU81" s="50"/>
      <c r="AEV81" s="50"/>
      <c r="AEW81" s="50"/>
      <c r="AEX81" s="50"/>
      <c r="AEY81" s="50"/>
      <c r="AEZ81" s="50"/>
      <c r="AFA81" s="50"/>
      <c r="AFB81" s="50"/>
      <c r="AFC81" s="50"/>
      <c r="AFD81" s="50"/>
      <c r="AFE81" s="50"/>
      <c r="AFF81" s="50"/>
      <c r="AFG81" s="50"/>
      <c r="AFH81" s="50"/>
      <c r="AFI81" s="50"/>
      <c r="AFJ81" s="50"/>
      <c r="AFK81" s="50"/>
      <c r="AFL81" s="50"/>
      <c r="AFM81" s="50"/>
      <c r="AFN81" s="50"/>
      <c r="AFO81" s="50"/>
      <c r="AFP81" s="50"/>
      <c r="AFQ81" s="50"/>
      <c r="AFR81" s="50"/>
      <c r="AFS81" s="50"/>
      <c r="AFT81" s="50"/>
      <c r="AFU81" s="50"/>
      <c r="AFV81" s="50"/>
      <c r="AFW81" s="50"/>
      <c r="AFX81" s="50"/>
      <c r="AFY81" s="50"/>
      <c r="AFZ81" s="50"/>
      <c r="AGA81" s="50"/>
      <c r="AGB81" s="50"/>
      <c r="AGC81" s="50"/>
      <c r="AGD81" s="50"/>
      <c r="AGE81" s="50"/>
      <c r="AGF81" s="50"/>
      <c r="AGG81" s="50"/>
      <c r="AGH81" s="50"/>
      <c r="AGI81" s="50"/>
      <c r="AGJ81" s="50"/>
      <c r="AGK81" s="50"/>
      <c r="AGL81" s="50"/>
      <c r="AGM81" s="50"/>
      <c r="AGN81" s="50"/>
      <c r="AGO81" s="50"/>
      <c r="AGP81" s="50"/>
      <c r="AGQ81" s="50"/>
      <c r="AGR81" s="50"/>
      <c r="AGS81" s="50"/>
      <c r="AGT81" s="50"/>
      <c r="AGU81" s="50"/>
      <c r="AGV81" s="50"/>
      <c r="AGW81" s="50"/>
      <c r="AGX81" s="50"/>
      <c r="AGY81" s="50"/>
      <c r="AGZ81" s="50"/>
      <c r="AHA81" s="50"/>
      <c r="AHB81" s="50"/>
      <c r="AHC81" s="50"/>
      <c r="AHD81" s="50"/>
      <c r="AHE81" s="50"/>
      <c r="AHF81" s="50"/>
      <c r="AHG81" s="50"/>
      <c r="AHH81" s="50"/>
      <c r="AHI81" s="50"/>
      <c r="AHJ81" s="50"/>
      <c r="AHK81" s="50"/>
      <c r="AHL81" s="50"/>
      <c r="AHM81" s="50"/>
      <c r="AHN81" s="50"/>
      <c r="AHO81" s="50"/>
      <c r="AHP81" s="50"/>
      <c r="AHQ81" s="50"/>
      <c r="AHR81" s="50"/>
      <c r="AHS81" s="50"/>
      <c r="AHT81" s="50"/>
      <c r="AHU81" s="50"/>
      <c r="AHV81" s="50"/>
      <c r="AHW81" s="50"/>
      <c r="AHX81" s="50"/>
      <c r="AHY81" s="50"/>
      <c r="AHZ81" s="50"/>
      <c r="AIA81" s="50"/>
      <c r="AIB81" s="50"/>
      <c r="AIC81" s="50"/>
      <c r="AID81" s="50"/>
      <c r="AIE81" s="50"/>
      <c r="AIF81" s="50"/>
      <c r="AIG81" s="50"/>
      <c r="AIH81" s="50"/>
      <c r="AII81" s="50"/>
      <c r="AIJ81" s="50"/>
    </row>
    <row r="82" spans="1:920" s="37" customFormat="1">
      <c r="A82" s="45">
        <v>0.49</v>
      </c>
      <c r="B82" s="45">
        <v>1.05</v>
      </c>
      <c r="C82" s="45" t="str">
        <f>IF(LEN(J82)=0,"",1+ABS((J82*A82)/LEN(J82))+A82)</f>
        <v/>
      </c>
      <c r="D82" s="45" t="str">
        <f>IF(LEN(K82)=0,"",1+ABS((K82*B82)/LEN(K82))+B82)</f>
        <v/>
      </c>
      <c r="E82" s="183" t="s">
        <v>2418</v>
      </c>
      <c r="F82" s="189" t="s">
        <v>2419</v>
      </c>
      <c r="G82" s="185"/>
      <c r="H82" s="185" t="s">
        <v>2338</v>
      </c>
      <c r="I82" s="185">
        <v>449</v>
      </c>
      <c r="J82" s="112"/>
      <c r="K82" s="112"/>
    </row>
    <row r="83" spans="1:920" s="37" customFormat="1">
      <c r="A83" s="45">
        <v>0.5</v>
      </c>
      <c r="B83" s="45">
        <v>1.06</v>
      </c>
      <c r="C83" s="45" t="str">
        <f t="shared" ref="C83:D85" si="3">IF(LEN(J83)=0,"",1+ABS((J83*A83)/LEN(J83))+A83)</f>
        <v/>
      </c>
      <c r="D83" s="45" t="str">
        <f t="shared" si="3"/>
        <v/>
      </c>
      <c r="E83" s="183" t="s">
        <v>2420</v>
      </c>
      <c r="F83" s="189" t="s">
        <v>2421</v>
      </c>
      <c r="G83" s="185"/>
      <c r="H83" s="185" t="s">
        <v>2336</v>
      </c>
      <c r="I83" s="185">
        <v>450</v>
      </c>
      <c r="J83" s="112"/>
      <c r="K83" s="112"/>
    </row>
    <row r="84" spans="1:920" s="37" customFormat="1">
      <c r="A84" s="45">
        <v>0.51</v>
      </c>
      <c r="B84" s="45">
        <v>1.07</v>
      </c>
      <c r="C84" s="45" t="str">
        <f t="shared" si="3"/>
        <v/>
      </c>
      <c r="D84" s="45" t="str">
        <f t="shared" si="3"/>
        <v/>
      </c>
      <c r="E84" s="183" t="s">
        <v>2422</v>
      </c>
      <c r="F84" s="189" t="s">
        <v>2423</v>
      </c>
      <c r="G84" s="185"/>
      <c r="H84" s="185" t="s">
        <v>2338</v>
      </c>
      <c r="I84" s="185">
        <v>451</v>
      </c>
      <c r="J84" s="112"/>
      <c r="K84" s="112"/>
    </row>
    <row r="85" spans="1:920" s="37" customFormat="1" ht="25.5">
      <c r="A85" s="45">
        <v>0.52</v>
      </c>
      <c r="B85" s="45">
        <v>1.08</v>
      </c>
      <c r="C85" s="45" t="str">
        <f>IF(LEN(J85)=0,"",1+ABS((J85*A85)/LEN(J85))+A85)</f>
        <v/>
      </c>
      <c r="D85" s="45" t="str">
        <f t="shared" si="3"/>
        <v/>
      </c>
      <c r="E85" s="186" t="s">
        <v>2061</v>
      </c>
      <c r="F85" s="193" t="s">
        <v>2424</v>
      </c>
      <c r="G85" s="185"/>
      <c r="H85" s="179" t="s">
        <v>2345</v>
      </c>
      <c r="I85" s="179">
        <v>452</v>
      </c>
      <c r="J85" s="194" t="str">
        <f>IFERROR(IF(AND(J68,J69,J70,J71,J72,J73,J74,J75,J76,J77,J82,J83,J84)="","",SUM(J68,J69,J70,J71,J72,J73,J74,J75,J76,J77,J82,J83,J84)),"")</f>
        <v/>
      </c>
      <c r="K85" s="194" t="str">
        <f>IFERROR(IF(AND(K68,K69,K70,K71,K72,K73,K74,K75,K76,K77,K82,K83,K84)="","",SUM(K68,K69,K70,K71,K72,K73,K74,K75,K76,K77,K82,K83,K84)),"")</f>
        <v/>
      </c>
    </row>
    <row r="86" spans="1:920" s="37" customFormat="1">
      <c r="A86" s="45"/>
      <c r="B86" s="45"/>
      <c r="C86" s="45"/>
      <c r="D86" s="45"/>
      <c r="E86" s="180"/>
      <c r="F86" s="229"/>
      <c r="G86" s="182"/>
      <c r="H86" s="182"/>
      <c r="I86" s="182"/>
      <c r="J86" s="230"/>
      <c r="K86" s="230"/>
    </row>
    <row r="87" spans="1:920" s="37" customFormat="1" ht="25.5">
      <c r="A87" s="45">
        <v>0.53</v>
      </c>
      <c r="B87" s="45">
        <v>1.0900000000000001</v>
      </c>
      <c r="C87" s="45" t="str">
        <f>IF(LEN(J87)=0,"",1+ABS((J87*A87)/LEN(J87))+A87)</f>
        <v/>
      </c>
      <c r="D87" s="45" t="str">
        <f>IF(LEN(K87)=0,"",1+ABS((K87*B87)/LEN(K87))+B87)</f>
        <v/>
      </c>
      <c r="E87" s="186" t="s">
        <v>2012</v>
      </c>
      <c r="F87" s="193" t="s">
        <v>2425</v>
      </c>
      <c r="G87" s="185"/>
      <c r="H87" s="179" t="s">
        <v>2345</v>
      </c>
      <c r="I87" s="179">
        <v>453</v>
      </c>
      <c r="J87" s="194" t="str">
        <f>IFERROR(IF(AND(J28,J65,J85)="","",SUM(J28,J65,J85)),"")</f>
        <v/>
      </c>
      <c r="K87" s="194" t="str">
        <f>IFERROR(IF(AND(K28,K65,K85)="","",SUM(K28,K65,K85)),"")</f>
        <v/>
      </c>
    </row>
    <row r="88" spans="1:920" s="37" customFormat="1">
      <c r="A88" s="45"/>
      <c r="B88" s="45"/>
      <c r="C88" s="45"/>
      <c r="D88" s="45"/>
      <c r="E88" s="180"/>
      <c r="F88" s="229"/>
      <c r="G88" s="182"/>
      <c r="H88" s="182"/>
      <c r="I88" s="182"/>
      <c r="J88" s="230"/>
      <c r="K88" s="230"/>
    </row>
    <row r="89" spans="1:920" s="37" customFormat="1">
      <c r="A89" s="45">
        <v>0.54</v>
      </c>
      <c r="B89" s="45">
        <v>1.1000000000000001</v>
      </c>
      <c r="C89" s="45" t="str">
        <f t="shared" ref="C89:D91" si="4">IF(LEN(J89)=0,"",1+ABS((J89*A89)/LEN(J89))+A89)</f>
        <v/>
      </c>
      <c r="D89" s="45" t="str">
        <f t="shared" si="4"/>
        <v/>
      </c>
      <c r="E89" s="186" t="s">
        <v>2024</v>
      </c>
      <c r="F89" s="193" t="s">
        <v>2426</v>
      </c>
      <c r="G89" s="185"/>
      <c r="H89" s="179" t="s">
        <v>2345</v>
      </c>
      <c r="I89" s="179">
        <v>454</v>
      </c>
      <c r="J89" s="114"/>
      <c r="K89" s="114"/>
    </row>
    <row r="90" spans="1:920" s="37" customFormat="1" ht="25.5">
      <c r="A90" s="45">
        <v>0.55000000000000004</v>
      </c>
      <c r="B90" s="45">
        <v>1.1100000000000001</v>
      </c>
      <c r="C90" s="45" t="str">
        <f t="shared" si="4"/>
        <v/>
      </c>
      <c r="D90" s="45" t="str">
        <f t="shared" si="4"/>
        <v/>
      </c>
      <c r="E90" s="186" t="s">
        <v>2027</v>
      </c>
      <c r="F90" s="193" t="s">
        <v>2427</v>
      </c>
      <c r="G90" s="185"/>
      <c r="H90" s="179" t="s">
        <v>2345</v>
      </c>
      <c r="I90" s="179">
        <v>455</v>
      </c>
      <c r="J90" s="114"/>
      <c r="K90" s="114"/>
    </row>
    <row r="91" spans="1:920" s="37" customFormat="1">
      <c r="A91" s="45">
        <v>0.56000000000000005</v>
      </c>
      <c r="B91" s="45">
        <v>1.1200000000000001</v>
      </c>
      <c r="C91" s="45" t="str">
        <f t="shared" si="4"/>
        <v/>
      </c>
      <c r="D91" s="45" t="str">
        <f t="shared" si="4"/>
        <v/>
      </c>
      <c r="E91" s="186" t="s">
        <v>2029</v>
      </c>
      <c r="F91" s="193" t="s">
        <v>2428</v>
      </c>
      <c r="G91" s="185"/>
      <c r="H91" s="179" t="s">
        <v>2345</v>
      </c>
      <c r="I91" s="179">
        <v>456</v>
      </c>
      <c r="J91" s="194" t="str">
        <f>IFERROR(IF(AND(J87,J89,J90)="","",SUM(J87,J89,J90)),"")</f>
        <v/>
      </c>
      <c r="K91" s="194" t="str">
        <f>IFERROR(IF(AND(K87,K89,K90)="","",SUM(K87,K89,K90)),"")</f>
        <v/>
      </c>
    </row>
    <row r="92" spans="1:920" s="37" customFormat="1">
      <c r="A92" s="45"/>
      <c r="B92" s="45"/>
      <c r="C92" s="45" t="str">
        <f>IF(ISERROR(ABS(LOG(ABS(SUM(C21:C91)),EXP(3)))),"",ABS(LOG(ABS(SUM(C21:C91)),EXP(3))))</f>
        <v/>
      </c>
      <c r="D92" s="45" t="str">
        <f>IF(ISERROR(ABS(LOG(ABS(SUM(D21:D91)),EXP(3)))),"",ABS(LOG(ABS(SUM(D21:D91)),EXP(3))))</f>
        <v/>
      </c>
      <c r="E92" s="53"/>
      <c r="F92" s="52"/>
      <c r="G92" s="52"/>
      <c r="H92" s="52"/>
      <c r="I92" s="52"/>
      <c r="J92" s="38"/>
    </row>
    <row r="93" spans="1:920">
      <c r="C93" s="54" t="str">
        <f>IF(ISERROR(IF(ISERROR(MID(C92,FIND(".",C92,1)+11,13)),MID(C92,FIND(",",C92,1)+11,13),MID(C92,FIND(".",C92,1)+11,13))),"",IF(ISERROR(MID(C92,FIND(".",C92,1)+11,13)),MID(C92,FIND(",",C92,1)+11,13),MID(C92,FIND(".",C92,1)+11,13)))</f>
        <v/>
      </c>
      <c r="D93" s="54" t="str">
        <f>IF(ISERROR(IF(ISERROR(MID(D92,FIND(".",D92,1)+11,13)),MID(D92,FIND(",",D92,1)+11,13),MID(D92,FIND(".",D92,1)+11,13))),"",IF(ISERROR(MID(D92,FIND(".",D92,1)+11,13)),MID(D92,FIND(",",D92,1)+11,13),MID(D92,FIND(".",D92,1)+11,13)))</f>
        <v/>
      </c>
      <c r="E93" s="156"/>
      <c r="F93" s="115"/>
      <c r="G93" s="157"/>
      <c r="H93" s="157"/>
      <c r="I93" s="115"/>
      <c r="J93" s="195"/>
      <c r="K93" s="158"/>
    </row>
    <row r="94" spans="1:920">
      <c r="E94" s="146" t="s">
        <v>2149</v>
      </c>
      <c r="F94" s="115"/>
      <c r="G94" s="154"/>
      <c r="H94" s="159"/>
      <c r="I94" s="115"/>
      <c r="J94" s="160" t="s">
        <v>2151</v>
      </c>
      <c r="K94" s="154" t="s">
        <v>2150</v>
      </c>
    </row>
    <row r="95" spans="1:920">
      <c r="E95" s="360" t="str">
        <f>OP!C45</f>
        <v>U Sarajevu, 31.07.2026. godine</v>
      </c>
      <c r="F95" s="360"/>
      <c r="G95" s="159"/>
      <c r="H95" s="115"/>
      <c r="I95" s="115"/>
      <c r="J95" s="195"/>
      <c r="K95" s="275" t="str">
        <f>OP!AJ45</f>
        <v>dr. sci. Sanel Buljubašić</v>
      </c>
    </row>
    <row r="96" spans="1:920" ht="90" customHeight="1">
      <c r="G96" s="240"/>
    </row>
    <row r="97" spans="5:12" ht="90" customHeight="1">
      <c r="E97" s="37"/>
    </row>
    <row r="98" spans="5:12" ht="90" customHeight="1">
      <c r="E98" s="37"/>
    </row>
    <row r="99" spans="5:12" s="150" customFormat="1" ht="12.75">
      <c r="E99" s="228"/>
      <c r="H99" s="161"/>
      <c r="J99" s="145"/>
      <c r="K99" s="148" t="s">
        <v>2429</v>
      </c>
    </row>
    <row r="100" spans="5:12">
      <c r="E100" s="231"/>
      <c r="G100" s="232"/>
      <c r="H100" s="232"/>
    </row>
    <row r="101" spans="5:12">
      <c r="E101" s="46"/>
      <c r="G101" s="56"/>
      <c r="H101" s="56"/>
      <c r="K101" s="57"/>
      <c r="L101" s="55"/>
    </row>
    <row r="102" spans="5:12">
      <c r="L102" s="57"/>
    </row>
  </sheetData>
  <sheetProtection algorithmName="SHA-512" hashValue="6l6UtYeAL9QWaDMcHXDYsUZawZPaDqnhMFYPnr10NyIlm1RxyJdKetBzIruHuLOBOxDOCVOPcFnI6BV5zyqrTA==" saltValue="4q/di4VPDvuhUQRdKmdoRA==" spinCount="100000" sheet="1" objects="1" scenarios="1"/>
  <protectedRanges>
    <protectedRange sqref="J17:K17" name="Range2"/>
    <protectedRange sqref="E15:K15" name="Range1"/>
  </protectedRanges>
  <mergeCells count="11">
    <mergeCell ref="E1:H1"/>
    <mergeCell ref="E3:H3"/>
    <mergeCell ref="E7:H7"/>
    <mergeCell ref="E9:H9"/>
    <mergeCell ref="E11:H11"/>
    <mergeCell ref="E5:H5"/>
    <mergeCell ref="E95:F95"/>
    <mergeCell ref="E12:K12"/>
    <mergeCell ref="E13:K13"/>
    <mergeCell ref="E14:K14"/>
    <mergeCell ref="E15:K15"/>
  </mergeCells>
  <conditionalFormatting sqref="E1 I1 E2:I2 K2:K4 E3 I3 E4:I4 I5 E5:E9 H6:I6 K6:K8 I7 H8:I8 I9 E10:J10 E11 I11:J11">
    <cfRule type="expression" dxfId="43" priority="3">
      <formula>OR(LEFT(#REF!,5)="Reviz",LEFT(#REF!,6)="Izjava")</formula>
    </cfRule>
  </conditionalFormatting>
  <conditionalFormatting sqref="E39 E99">
    <cfRule type="containsText" dxfId="42" priority="9" operator="containsText" text="Obrazac prazan">
      <formula>NOT(ISERROR(SEARCH("Obrazac prazan",E39)))</formula>
    </cfRule>
  </conditionalFormatting>
  <conditionalFormatting sqref="E79">
    <cfRule type="containsText" dxfId="41" priority="7" operator="containsText" text="Obrazac prazan">
      <formula>NOT(ISERROR(SEARCH("Obrazac prazan",E79)))</formula>
    </cfRule>
  </conditionalFormatting>
  <conditionalFormatting sqref="E12:K15 E32:I32 K32 E33:K37 H38:K39 E39:F39 E40:K94 E95 G95:K95 E98:K99 E17:K31">
    <cfRule type="expression" dxfId="40" priority="6">
      <formula>OR(LEFT(#REF!,5)="Reviz",LEFT(#REF!,6)="Izjava")</formula>
    </cfRule>
  </conditionalFormatting>
  <conditionalFormatting sqref="G96">
    <cfRule type="expression" dxfId="39" priority="4">
      <formula>OR(LEFT(#REF!,5)="Reviz",LEFT(#REF!,6)="Izjava")</formula>
    </cfRule>
  </conditionalFormatting>
  <conditionalFormatting sqref="K2:K4 K6:K11 E12:K15 K16">
    <cfRule type="expression" dxfId="38" priority="5">
      <formula>OR(LEFT(#REF!,5)="Reviz",LEFT(#REF!,6)="Izjava")</formula>
    </cfRule>
  </conditionalFormatting>
  <conditionalFormatting sqref="K17">
    <cfRule type="containsText" dxfId="37" priority="2" operator="containsText" text="_____">
      <formula>NOT(ISERROR(SEARCH("_____",K17)))</formula>
    </cfRule>
  </conditionalFormatting>
  <dataValidations count="3">
    <dataValidation type="whole" allowBlank="1" showInputMessage="1" showErrorMessage="1" sqref="J85:K91 J19:K20 J28:K30 J65:K67">
      <formula1>-9.99999E+307</formula1>
      <formula2>9.99999E+307</formula2>
    </dataValidation>
    <dataValidation type="whole" allowBlank="1" showInputMessage="1" showErrorMessage="1" errorTitle="Greška u vrijednosti" error="Vrijednost mora biti ≥0" sqref="J21:K21 J26:K26 J34:K34 J36:K36 J43:K44 J46:K46 J48:K48 J50:K53 J55:K55 J57:K57 J59:K61 J63:K63 J68:K68 J70:K70 J72:K72 J77:K77 J83:K83 K32">
      <formula1>0</formula1>
      <formula2>9.99999E+307</formula2>
    </dataValidation>
    <dataValidation type="whole" allowBlank="1" showInputMessage="1" showErrorMessage="1" errorTitle="Greška u vrijednosti" error="Vrijednost mora biti ≤ 0" sqref="J22:K25 J27:K27 J84:K84 J33:K33 J35:K35 J42:K42 J45:K45 J47:K47 J49:K49 J54:K54 J56:K56 J58:K58 J62:K62 J64:K64 J69:K69 J71:K71 J73:K76 J82:K82 J31:K31">
      <formula1>-9.99999E+307</formula1>
      <formula2>0</formula2>
    </dataValidation>
  </dataValidations>
  <pageMargins left="0.27559055118110198" right="0.27559055118110198" top="0.24740157500000001" bottom="0.205590551181102" header="0" footer="0"/>
  <pageSetup paperSize="9"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F932E"/>
  </sheetPr>
  <dimension ref="A1:AIJ130"/>
  <sheetViews>
    <sheetView showGridLines="0" topLeftCell="E82" zoomScaleNormal="100" workbookViewId="0">
      <selection activeCell="S110" sqref="S110"/>
    </sheetView>
  </sheetViews>
  <sheetFormatPr defaultColWidth="7.5703125" defaultRowHeight="14.25"/>
  <cols>
    <col min="1" max="2" width="7.5703125" style="45" hidden="1" customWidth="1"/>
    <col min="3" max="4" width="10.42578125" style="45" hidden="1" customWidth="1"/>
    <col min="5" max="5" width="7.7109375" style="53" customWidth="1"/>
    <col min="6" max="6" width="70.28515625" style="52" customWidth="1"/>
    <col min="7" max="7" width="7.85546875" style="52" customWidth="1"/>
    <col min="8" max="8" width="8.5703125" style="52" customWidth="1"/>
    <col min="9" max="9" width="8.7109375" style="52" customWidth="1"/>
    <col min="10" max="10" width="18.42578125" style="38" customWidth="1"/>
    <col min="11" max="11" width="18.42578125" style="37" customWidth="1"/>
    <col min="12" max="920" width="7.5703125" style="37" customWidth="1"/>
    <col min="921" max="921" width="7.5703125" style="46" customWidth="1"/>
    <col min="922" max="16384" width="7.5703125" style="46"/>
  </cols>
  <sheetData>
    <row r="1" spans="1:920" s="108" customFormat="1" ht="12.95" customHeight="1">
      <c r="A1" s="116"/>
      <c r="B1" s="116"/>
      <c r="C1" s="116"/>
      <c r="D1" s="116"/>
      <c r="E1" s="361" t="str">
        <f>BS!E1</f>
        <v>JP Elektroprivreda BiH d.d. Sarajevo</v>
      </c>
      <c r="F1" s="361"/>
      <c r="G1" s="361"/>
      <c r="H1" s="361"/>
      <c r="I1" s="104"/>
      <c r="K1" s="252" t="s">
        <v>2541</v>
      </c>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c r="KA1" s="117"/>
      <c r="KB1" s="117"/>
      <c r="KC1" s="117"/>
      <c r="KD1" s="117"/>
      <c r="KE1" s="117"/>
      <c r="KF1" s="117"/>
      <c r="KG1" s="117"/>
      <c r="KH1" s="117"/>
      <c r="KI1" s="117"/>
      <c r="KJ1" s="117"/>
      <c r="KK1" s="117"/>
      <c r="KL1" s="117"/>
      <c r="KM1" s="117"/>
      <c r="KN1" s="117"/>
      <c r="KO1" s="117"/>
      <c r="KP1" s="117"/>
      <c r="KQ1" s="117"/>
      <c r="KR1" s="117"/>
      <c r="KS1" s="117"/>
      <c r="KT1" s="117"/>
      <c r="KU1" s="117"/>
      <c r="KV1" s="117"/>
      <c r="KW1" s="117"/>
      <c r="KX1" s="117"/>
      <c r="KY1" s="117"/>
      <c r="KZ1" s="117"/>
      <c r="LA1" s="117"/>
      <c r="LB1" s="117"/>
      <c r="LC1" s="117"/>
      <c r="LD1" s="117"/>
      <c r="LE1" s="117"/>
      <c r="LF1" s="117"/>
      <c r="LG1" s="117"/>
      <c r="LH1" s="117"/>
      <c r="LI1" s="117"/>
      <c r="LJ1" s="117"/>
      <c r="LK1" s="117"/>
      <c r="LL1" s="117"/>
      <c r="LM1" s="117"/>
      <c r="LN1" s="117"/>
      <c r="LO1" s="117"/>
      <c r="LP1" s="117"/>
      <c r="LQ1" s="117"/>
      <c r="LR1" s="117"/>
      <c r="LS1" s="117"/>
      <c r="LT1" s="117"/>
      <c r="LU1" s="117"/>
      <c r="LV1" s="117"/>
      <c r="LW1" s="117"/>
      <c r="LX1" s="117"/>
      <c r="LY1" s="117"/>
      <c r="LZ1" s="117"/>
      <c r="MA1" s="117"/>
      <c r="MB1" s="117"/>
      <c r="MC1" s="117"/>
      <c r="MD1" s="117"/>
      <c r="ME1" s="117"/>
      <c r="MF1" s="117"/>
      <c r="MG1" s="117"/>
      <c r="MH1" s="117"/>
      <c r="MI1" s="117"/>
      <c r="MJ1" s="117"/>
      <c r="MK1" s="117"/>
      <c r="ML1" s="117"/>
      <c r="MM1" s="117"/>
      <c r="MN1" s="117"/>
      <c r="MO1" s="117"/>
      <c r="MP1" s="117"/>
      <c r="MQ1" s="117"/>
      <c r="MR1" s="117"/>
      <c r="MS1" s="117"/>
      <c r="MT1" s="117"/>
      <c r="MU1" s="117"/>
      <c r="MV1" s="117"/>
      <c r="MW1" s="117"/>
      <c r="MX1" s="117"/>
      <c r="MY1" s="117"/>
      <c r="MZ1" s="117"/>
      <c r="NA1" s="117"/>
      <c r="NB1" s="117"/>
      <c r="NC1" s="117"/>
      <c r="ND1" s="117"/>
      <c r="NE1" s="117"/>
      <c r="NF1" s="117"/>
      <c r="NG1" s="117"/>
      <c r="NH1" s="117"/>
      <c r="NI1" s="117"/>
      <c r="NJ1" s="117"/>
      <c r="NK1" s="117"/>
      <c r="NL1" s="117"/>
      <c r="NM1" s="117"/>
      <c r="NN1" s="117"/>
      <c r="NO1" s="117"/>
      <c r="NP1" s="117"/>
      <c r="NQ1" s="117"/>
      <c r="NR1" s="117"/>
      <c r="NS1" s="117"/>
      <c r="NT1" s="117"/>
      <c r="NU1" s="117"/>
      <c r="NV1" s="117"/>
      <c r="NW1" s="117"/>
      <c r="NX1" s="117"/>
      <c r="NY1" s="117"/>
      <c r="NZ1" s="117"/>
      <c r="OA1" s="117"/>
      <c r="OB1" s="117"/>
      <c r="OC1" s="117"/>
      <c r="OD1" s="117"/>
      <c r="OE1" s="117"/>
      <c r="OF1" s="117"/>
      <c r="OG1" s="117"/>
      <c r="OH1" s="117"/>
      <c r="OI1" s="117"/>
      <c r="OJ1" s="117"/>
      <c r="OK1" s="117"/>
      <c r="OL1" s="117"/>
      <c r="OM1" s="117"/>
      <c r="ON1" s="117"/>
      <c r="OO1" s="117"/>
      <c r="OP1" s="117"/>
      <c r="OQ1" s="117"/>
      <c r="OR1" s="117"/>
      <c r="OS1" s="117"/>
      <c r="OT1" s="117"/>
      <c r="OU1" s="117"/>
      <c r="OV1" s="117"/>
      <c r="OW1" s="117"/>
      <c r="OX1" s="117"/>
      <c r="OY1" s="117"/>
      <c r="OZ1" s="117"/>
      <c r="PA1" s="117"/>
      <c r="PB1" s="117"/>
      <c r="PC1" s="117"/>
      <c r="PD1" s="117"/>
      <c r="PE1" s="117"/>
      <c r="PF1" s="117"/>
      <c r="PG1" s="117"/>
      <c r="PH1" s="117"/>
      <c r="PI1" s="117"/>
      <c r="PJ1" s="117"/>
      <c r="PK1" s="117"/>
      <c r="PL1" s="117"/>
      <c r="PM1" s="117"/>
      <c r="PN1" s="117"/>
      <c r="PO1" s="117"/>
      <c r="PP1" s="117"/>
      <c r="PQ1" s="117"/>
      <c r="PR1" s="117"/>
      <c r="PS1" s="117"/>
      <c r="PT1" s="117"/>
      <c r="PU1" s="117"/>
      <c r="PV1" s="117"/>
      <c r="PW1" s="117"/>
      <c r="PX1" s="117"/>
      <c r="PY1" s="117"/>
      <c r="PZ1" s="117"/>
      <c r="QA1" s="117"/>
      <c r="QB1" s="117"/>
      <c r="QC1" s="117"/>
      <c r="QD1" s="117"/>
      <c r="QE1" s="117"/>
      <c r="QF1" s="117"/>
      <c r="QG1" s="117"/>
      <c r="QH1" s="117"/>
      <c r="QI1" s="117"/>
      <c r="QJ1" s="117"/>
      <c r="QK1" s="117"/>
      <c r="QL1" s="117"/>
      <c r="QM1" s="117"/>
      <c r="QN1" s="117"/>
      <c r="QO1" s="117"/>
      <c r="QP1" s="117"/>
      <c r="QQ1" s="117"/>
      <c r="QR1" s="117"/>
      <c r="QS1" s="117"/>
      <c r="QT1" s="117"/>
      <c r="QU1" s="117"/>
      <c r="QV1" s="117"/>
      <c r="QW1" s="117"/>
      <c r="QX1" s="117"/>
      <c r="QY1" s="117"/>
      <c r="QZ1" s="117"/>
      <c r="RA1" s="117"/>
      <c r="RB1" s="117"/>
      <c r="RC1" s="117"/>
      <c r="RD1" s="117"/>
      <c r="RE1" s="117"/>
      <c r="RF1" s="117"/>
      <c r="RG1" s="117"/>
      <c r="RH1" s="117"/>
      <c r="RI1" s="117"/>
      <c r="RJ1" s="117"/>
      <c r="RK1" s="117"/>
      <c r="RL1" s="117"/>
      <c r="RM1" s="117"/>
      <c r="RN1" s="117"/>
      <c r="RO1" s="117"/>
      <c r="RP1" s="117"/>
      <c r="RQ1" s="117"/>
      <c r="RR1" s="117"/>
      <c r="RS1" s="117"/>
      <c r="RT1" s="117"/>
      <c r="RU1" s="117"/>
      <c r="RV1" s="117"/>
      <c r="RW1" s="117"/>
      <c r="RX1" s="117"/>
      <c r="RY1" s="117"/>
      <c r="RZ1" s="117"/>
      <c r="SA1" s="117"/>
      <c r="SB1" s="117"/>
      <c r="SC1" s="117"/>
      <c r="SD1" s="117"/>
      <c r="SE1" s="117"/>
      <c r="SF1" s="117"/>
      <c r="SG1" s="117"/>
      <c r="SH1" s="117"/>
      <c r="SI1" s="117"/>
      <c r="SJ1" s="117"/>
      <c r="SK1" s="117"/>
      <c r="SL1" s="117"/>
      <c r="SM1" s="117"/>
      <c r="SN1" s="117"/>
      <c r="SO1" s="117"/>
      <c r="SP1" s="117"/>
      <c r="SQ1" s="117"/>
      <c r="SR1" s="117"/>
      <c r="SS1" s="117"/>
      <c r="ST1" s="117"/>
      <c r="SU1" s="117"/>
      <c r="SV1" s="117"/>
      <c r="SW1" s="117"/>
      <c r="SX1" s="117"/>
      <c r="SY1" s="117"/>
      <c r="SZ1" s="117"/>
      <c r="TA1" s="117"/>
      <c r="TB1" s="117"/>
      <c r="TC1" s="117"/>
      <c r="TD1" s="117"/>
      <c r="TE1" s="117"/>
      <c r="TF1" s="117"/>
      <c r="TG1" s="117"/>
      <c r="TH1" s="117"/>
      <c r="TI1" s="117"/>
      <c r="TJ1" s="117"/>
      <c r="TK1" s="117"/>
      <c r="TL1" s="117"/>
      <c r="TM1" s="117"/>
      <c r="TN1" s="117"/>
      <c r="TO1" s="117"/>
      <c r="TP1" s="117"/>
      <c r="TQ1" s="117"/>
      <c r="TR1" s="117"/>
      <c r="TS1" s="117"/>
      <c r="TT1" s="117"/>
      <c r="TU1" s="117"/>
      <c r="TV1" s="117"/>
      <c r="TW1" s="117"/>
      <c r="TX1" s="117"/>
      <c r="TY1" s="117"/>
      <c r="TZ1" s="117"/>
      <c r="UA1" s="117"/>
      <c r="UB1" s="117"/>
      <c r="UC1" s="117"/>
      <c r="UD1" s="117"/>
      <c r="UE1" s="117"/>
      <c r="UF1" s="117"/>
      <c r="UG1" s="117"/>
      <c r="UH1" s="117"/>
      <c r="UI1" s="117"/>
      <c r="UJ1" s="117"/>
      <c r="UK1" s="117"/>
      <c r="UL1" s="117"/>
      <c r="UM1" s="117"/>
      <c r="UN1" s="117"/>
      <c r="UO1" s="117"/>
      <c r="UP1" s="117"/>
      <c r="UQ1" s="117"/>
      <c r="UR1" s="117"/>
      <c r="US1" s="117"/>
      <c r="UT1" s="117"/>
      <c r="UU1" s="117"/>
      <c r="UV1" s="117"/>
      <c r="UW1" s="117"/>
      <c r="UX1" s="117"/>
      <c r="UY1" s="117"/>
      <c r="UZ1" s="117"/>
      <c r="VA1" s="117"/>
      <c r="VB1" s="117"/>
      <c r="VC1" s="117"/>
      <c r="VD1" s="117"/>
      <c r="VE1" s="117"/>
      <c r="VF1" s="117"/>
      <c r="VG1" s="117"/>
      <c r="VH1" s="117"/>
      <c r="VI1" s="117"/>
      <c r="VJ1" s="117"/>
      <c r="VK1" s="117"/>
      <c r="VL1" s="117"/>
      <c r="VM1" s="117"/>
      <c r="VN1" s="117"/>
      <c r="VO1" s="117"/>
      <c r="VP1" s="117"/>
      <c r="VQ1" s="117"/>
      <c r="VR1" s="117"/>
      <c r="VS1" s="117"/>
      <c r="VT1" s="117"/>
      <c r="VU1" s="117"/>
      <c r="VV1" s="117"/>
      <c r="VW1" s="117"/>
      <c r="VX1" s="117"/>
      <c r="VY1" s="117"/>
      <c r="VZ1" s="117"/>
      <c r="WA1" s="117"/>
      <c r="WB1" s="117"/>
      <c r="WC1" s="117"/>
      <c r="WD1" s="117"/>
      <c r="WE1" s="117"/>
      <c r="WF1" s="117"/>
      <c r="WG1" s="117"/>
      <c r="WH1" s="117"/>
      <c r="WI1" s="117"/>
      <c r="WJ1" s="117"/>
      <c r="WK1" s="117"/>
      <c r="WL1" s="117"/>
      <c r="WM1" s="117"/>
      <c r="WN1" s="117"/>
      <c r="WO1" s="117"/>
      <c r="WP1" s="117"/>
      <c r="WQ1" s="117"/>
      <c r="WR1" s="117"/>
      <c r="WS1" s="117"/>
      <c r="WT1" s="117"/>
      <c r="WU1" s="117"/>
      <c r="WV1" s="117"/>
      <c r="WW1" s="117"/>
      <c r="WX1" s="117"/>
      <c r="WY1" s="117"/>
      <c r="WZ1" s="117"/>
      <c r="XA1" s="117"/>
      <c r="XB1" s="117"/>
      <c r="XC1" s="117"/>
      <c r="XD1" s="117"/>
      <c r="XE1" s="117"/>
      <c r="XF1" s="117"/>
      <c r="XG1" s="117"/>
      <c r="XH1" s="117"/>
      <c r="XI1" s="117"/>
      <c r="XJ1" s="117"/>
      <c r="XK1" s="117"/>
      <c r="XL1" s="117"/>
      <c r="XM1" s="117"/>
      <c r="XN1" s="117"/>
      <c r="XO1" s="117"/>
      <c r="XP1" s="117"/>
      <c r="XQ1" s="117"/>
      <c r="XR1" s="117"/>
      <c r="XS1" s="117"/>
      <c r="XT1" s="117"/>
      <c r="XU1" s="117"/>
      <c r="XV1" s="117"/>
      <c r="XW1" s="117"/>
      <c r="XX1" s="117"/>
      <c r="XY1" s="117"/>
      <c r="XZ1" s="117"/>
      <c r="YA1" s="117"/>
      <c r="YB1" s="117"/>
      <c r="YC1" s="117"/>
      <c r="YD1" s="117"/>
      <c r="YE1" s="117"/>
      <c r="YF1" s="117"/>
      <c r="YG1" s="117"/>
      <c r="YH1" s="117"/>
      <c r="YI1" s="117"/>
      <c r="YJ1" s="117"/>
      <c r="YK1" s="117"/>
      <c r="YL1" s="117"/>
      <c r="YM1" s="117"/>
      <c r="YN1" s="117"/>
      <c r="YO1" s="117"/>
      <c r="YP1" s="117"/>
      <c r="YQ1" s="117"/>
      <c r="YR1" s="117"/>
      <c r="YS1" s="117"/>
      <c r="YT1" s="117"/>
      <c r="YU1" s="117"/>
      <c r="YV1" s="117"/>
      <c r="YW1" s="117"/>
      <c r="YX1" s="117"/>
      <c r="YY1" s="117"/>
      <c r="YZ1" s="117"/>
      <c r="ZA1" s="117"/>
      <c r="ZB1" s="117"/>
      <c r="ZC1" s="117"/>
      <c r="ZD1" s="117"/>
      <c r="ZE1" s="117"/>
      <c r="ZF1" s="117"/>
      <c r="ZG1" s="117"/>
      <c r="ZH1" s="117"/>
      <c r="ZI1" s="117"/>
      <c r="ZJ1" s="117"/>
      <c r="ZK1" s="117"/>
      <c r="ZL1" s="117"/>
      <c r="ZM1" s="117"/>
      <c r="ZN1" s="117"/>
      <c r="ZO1" s="117"/>
      <c r="ZP1" s="117"/>
      <c r="ZQ1" s="117"/>
      <c r="ZR1" s="117"/>
      <c r="ZS1" s="117"/>
      <c r="ZT1" s="117"/>
      <c r="ZU1" s="117"/>
      <c r="ZV1" s="117"/>
      <c r="ZW1" s="117"/>
      <c r="ZX1" s="117"/>
      <c r="ZY1" s="117"/>
      <c r="ZZ1" s="117"/>
      <c r="AAA1" s="117"/>
      <c r="AAB1" s="117"/>
      <c r="AAC1" s="117"/>
      <c r="AAD1" s="117"/>
      <c r="AAE1" s="117"/>
      <c r="AAF1" s="117"/>
      <c r="AAG1" s="117"/>
      <c r="AAH1" s="117"/>
      <c r="AAI1" s="117"/>
      <c r="AAJ1" s="117"/>
      <c r="AAK1" s="117"/>
      <c r="AAL1" s="117"/>
      <c r="AAM1" s="117"/>
      <c r="AAN1" s="117"/>
      <c r="AAO1" s="117"/>
      <c r="AAP1" s="117"/>
      <c r="AAQ1" s="117"/>
      <c r="AAR1" s="117"/>
      <c r="AAS1" s="117"/>
      <c r="AAT1" s="117"/>
      <c r="AAU1" s="117"/>
      <c r="AAV1" s="117"/>
      <c r="AAW1" s="117"/>
      <c r="AAX1" s="117"/>
      <c r="AAY1" s="117"/>
      <c r="AAZ1" s="117"/>
      <c r="ABA1" s="117"/>
      <c r="ABB1" s="117"/>
      <c r="ABC1" s="117"/>
      <c r="ABD1" s="117"/>
      <c r="ABE1" s="117"/>
      <c r="ABF1" s="117"/>
      <c r="ABG1" s="117"/>
      <c r="ABH1" s="117"/>
      <c r="ABI1" s="117"/>
      <c r="ABJ1" s="117"/>
      <c r="ABK1" s="117"/>
      <c r="ABL1" s="117"/>
      <c r="ABM1" s="117"/>
      <c r="ABN1" s="117"/>
      <c r="ABO1" s="117"/>
      <c r="ABP1" s="117"/>
      <c r="ABQ1" s="117"/>
      <c r="ABR1" s="117"/>
      <c r="ABS1" s="117"/>
      <c r="ABT1" s="117"/>
      <c r="ABU1" s="117"/>
      <c r="ABV1" s="117"/>
      <c r="ABW1" s="117"/>
      <c r="ABX1" s="117"/>
      <c r="ABY1" s="117"/>
      <c r="ABZ1" s="117"/>
      <c r="ACA1" s="117"/>
      <c r="ACB1" s="117"/>
      <c r="ACC1" s="117"/>
      <c r="ACD1" s="117"/>
      <c r="ACE1" s="117"/>
      <c r="ACF1" s="117"/>
      <c r="ACG1" s="117"/>
      <c r="ACH1" s="117"/>
      <c r="ACI1" s="117"/>
      <c r="ACJ1" s="117"/>
      <c r="ACK1" s="117"/>
      <c r="ACL1" s="117"/>
      <c r="ACM1" s="117"/>
      <c r="ACN1" s="117"/>
      <c r="ACO1" s="117"/>
      <c r="ACP1" s="117"/>
      <c r="ACQ1" s="117"/>
      <c r="ACR1" s="117"/>
      <c r="ACS1" s="117"/>
      <c r="ACT1" s="117"/>
      <c r="ACU1" s="117"/>
      <c r="ACV1" s="117"/>
      <c r="ACW1" s="117"/>
      <c r="ACX1" s="117"/>
      <c r="ACY1" s="117"/>
      <c r="ACZ1" s="117"/>
      <c r="ADA1" s="117"/>
      <c r="ADB1" s="117"/>
      <c r="ADC1" s="117"/>
      <c r="ADD1" s="117"/>
      <c r="ADE1" s="117"/>
      <c r="ADF1" s="117"/>
      <c r="ADG1" s="117"/>
      <c r="ADH1" s="117"/>
      <c r="ADI1" s="117"/>
      <c r="ADJ1" s="117"/>
      <c r="ADK1" s="117"/>
      <c r="ADL1" s="117"/>
      <c r="ADM1" s="117"/>
      <c r="ADN1" s="117"/>
      <c r="ADO1" s="117"/>
      <c r="ADP1" s="117"/>
      <c r="ADQ1" s="117"/>
      <c r="ADR1" s="117"/>
      <c r="ADS1" s="117"/>
      <c r="ADT1" s="117"/>
      <c r="ADU1" s="117"/>
      <c r="ADV1" s="117"/>
      <c r="ADW1" s="117"/>
      <c r="ADX1" s="117"/>
      <c r="ADY1" s="117"/>
      <c r="ADZ1" s="117"/>
      <c r="AEA1" s="117"/>
      <c r="AEB1" s="117"/>
      <c r="AEC1" s="117"/>
      <c r="AED1" s="117"/>
      <c r="AEE1" s="117"/>
      <c r="AEF1" s="117"/>
      <c r="AEG1" s="117"/>
      <c r="AEH1" s="117"/>
      <c r="AEI1" s="117"/>
      <c r="AEJ1" s="117"/>
      <c r="AEK1" s="117"/>
      <c r="AEL1" s="117"/>
      <c r="AEM1" s="117"/>
      <c r="AEN1" s="117"/>
      <c r="AEO1" s="117"/>
      <c r="AEP1" s="117"/>
      <c r="AEQ1" s="117"/>
      <c r="AER1" s="117"/>
      <c r="AES1" s="117"/>
      <c r="AET1" s="117"/>
      <c r="AEU1" s="117"/>
      <c r="AEV1" s="117"/>
      <c r="AEW1" s="117"/>
      <c r="AEX1" s="117"/>
      <c r="AEY1" s="117"/>
      <c r="AEZ1" s="117"/>
      <c r="AFA1" s="117"/>
      <c r="AFB1" s="117"/>
      <c r="AFC1" s="117"/>
      <c r="AFD1" s="117"/>
      <c r="AFE1" s="117"/>
      <c r="AFF1" s="117"/>
      <c r="AFG1" s="117"/>
      <c r="AFH1" s="117"/>
      <c r="AFI1" s="117"/>
      <c r="AFJ1" s="117"/>
      <c r="AFK1" s="117"/>
      <c r="AFL1" s="117"/>
      <c r="AFM1" s="117"/>
      <c r="AFN1" s="117"/>
      <c r="AFO1" s="117"/>
      <c r="AFP1" s="117"/>
      <c r="AFQ1" s="117"/>
      <c r="AFR1" s="117"/>
      <c r="AFS1" s="117"/>
      <c r="AFT1" s="117"/>
      <c r="AFU1" s="117"/>
      <c r="AFV1" s="117"/>
      <c r="AFW1" s="117"/>
      <c r="AFX1" s="117"/>
      <c r="AFY1" s="117"/>
      <c r="AFZ1" s="117"/>
      <c r="AGA1" s="117"/>
      <c r="AGB1" s="117"/>
      <c r="AGC1" s="117"/>
      <c r="AGD1" s="117"/>
      <c r="AGE1" s="117"/>
      <c r="AGF1" s="117"/>
      <c r="AGG1" s="117"/>
      <c r="AGH1" s="117"/>
      <c r="AGI1" s="117"/>
      <c r="AGJ1" s="117"/>
      <c r="AGK1" s="117"/>
      <c r="AGL1" s="117"/>
      <c r="AGM1" s="117"/>
      <c r="AGN1" s="117"/>
      <c r="AGO1" s="117"/>
      <c r="AGP1" s="117"/>
      <c r="AGQ1" s="117"/>
      <c r="AGR1" s="117"/>
      <c r="AGS1" s="117"/>
      <c r="AGT1" s="117"/>
      <c r="AGU1" s="117"/>
      <c r="AGV1" s="117"/>
      <c r="AGW1" s="117"/>
      <c r="AGX1" s="117"/>
      <c r="AGY1" s="117"/>
      <c r="AGZ1" s="117"/>
      <c r="AHA1" s="117"/>
      <c r="AHB1" s="117"/>
      <c r="AHC1" s="117"/>
      <c r="AHD1" s="117"/>
      <c r="AHE1" s="117"/>
      <c r="AHF1" s="117"/>
      <c r="AHG1" s="117"/>
      <c r="AHH1" s="117"/>
      <c r="AHI1" s="117"/>
      <c r="AHJ1" s="117"/>
      <c r="AHK1" s="117"/>
      <c r="AHL1" s="117"/>
      <c r="AHM1" s="117"/>
      <c r="AHN1" s="117"/>
      <c r="AHO1" s="117"/>
      <c r="AHP1" s="117"/>
      <c r="AHQ1" s="117"/>
      <c r="AHR1" s="117"/>
      <c r="AHS1" s="117"/>
      <c r="AHT1" s="117"/>
      <c r="AHU1" s="117"/>
      <c r="AHV1" s="117"/>
      <c r="AHW1" s="117"/>
      <c r="AHX1" s="117"/>
      <c r="AHY1" s="117"/>
      <c r="AHZ1" s="117"/>
      <c r="AIA1" s="117"/>
      <c r="AIB1" s="117"/>
      <c r="AIC1" s="117"/>
      <c r="AID1" s="117"/>
      <c r="AIE1" s="117"/>
      <c r="AIF1" s="117"/>
      <c r="AIG1" s="117"/>
      <c r="AIH1" s="117"/>
      <c r="AII1" s="117"/>
      <c r="AIJ1" s="117"/>
    </row>
    <row r="2" spans="1:920" s="109" customFormat="1" ht="12.95" customHeight="1">
      <c r="A2" s="118"/>
      <c r="B2" s="118"/>
      <c r="C2" s="118"/>
      <c r="D2" s="118"/>
      <c r="E2" s="241" t="s">
        <v>2539</v>
      </c>
      <c r="F2" s="102"/>
      <c r="G2" s="102"/>
      <c r="H2" s="104"/>
      <c r="I2" s="106"/>
      <c r="K2" s="242" t="s">
        <v>2548</v>
      </c>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c r="IO2" s="102"/>
      <c r="IP2" s="102"/>
      <c r="IQ2" s="102"/>
      <c r="IR2" s="102"/>
      <c r="IS2" s="102"/>
      <c r="IT2" s="102"/>
      <c r="IU2" s="102"/>
      <c r="IV2" s="102"/>
      <c r="IW2" s="102"/>
      <c r="IX2" s="102"/>
      <c r="IY2" s="102"/>
      <c r="IZ2" s="102"/>
      <c r="JA2" s="102"/>
      <c r="JB2" s="102"/>
      <c r="JC2" s="102"/>
      <c r="JD2" s="102"/>
      <c r="JE2" s="102"/>
      <c r="JF2" s="102"/>
      <c r="JG2" s="102"/>
      <c r="JH2" s="102"/>
      <c r="JI2" s="102"/>
      <c r="JJ2" s="102"/>
      <c r="JK2" s="102"/>
      <c r="JL2" s="102"/>
      <c r="JM2" s="102"/>
      <c r="JN2" s="102"/>
      <c r="JO2" s="102"/>
      <c r="JP2" s="102"/>
      <c r="JQ2" s="102"/>
      <c r="JR2" s="102"/>
      <c r="JS2" s="102"/>
      <c r="JT2" s="102"/>
      <c r="JU2" s="102"/>
      <c r="JV2" s="102"/>
      <c r="JW2" s="102"/>
      <c r="JX2" s="102"/>
      <c r="JY2" s="102"/>
      <c r="JZ2" s="102"/>
      <c r="KA2" s="102"/>
      <c r="KB2" s="102"/>
      <c r="KC2" s="102"/>
      <c r="KD2" s="102"/>
      <c r="KE2" s="102"/>
      <c r="KF2" s="102"/>
      <c r="KG2" s="102"/>
      <c r="KH2" s="102"/>
      <c r="KI2" s="102"/>
      <c r="KJ2" s="102"/>
      <c r="KK2" s="102"/>
      <c r="KL2" s="102"/>
      <c r="KM2" s="102"/>
      <c r="KN2" s="102"/>
      <c r="KO2" s="102"/>
      <c r="KP2" s="102"/>
      <c r="KQ2" s="102"/>
      <c r="KR2" s="102"/>
      <c r="KS2" s="102"/>
      <c r="KT2" s="102"/>
      <c r="KU2" s="102"/>
      <c r="KV2" s="102"/>
      <c r="KW2" s="102"/>
      <c r="KX2" s="102"/>
      <c r="KY2" s="102"/>
      <c r="KZ2" s="102"/>
      <c r="LA2" s="102"/>
      <c r="LB2" s="102"/>
      <c r="LC2" s="102"/>
      <c r="LD2" s="102"/>
      <c r="LE2" s="102"/>
      <c r="LF2" s="102"/>
      <c r="LG2" s="102"/>
      <c r="LH2" s="102"/>
      <c r="LI2" s="102"/>
      <c r="LJ2" s="102"/>
      <c r="LK2" s="102"/>
      <c r="LL2" s="102"/>
      <c r="LM2" s="102"/>
      <c r="LN2" s="102"/>
      <c r="LO2" s="102"/>
      <c r="LP2" s="102"/>
      <c r="LQ2" s="102"/>
      <c r="LR2" s="102"/>
      <c r="LS2" s="102"/>
      <c r="LT2" s="102"/>
      <c r="LU2" s="102"/>
      <c r="LV2" s="102"/>
      <c r="LW2" s="102"/>
      <c r="LX2" s="102"/>
      <c r="LY2" s="102"/>
      <c r="LZ2" s="102"/>
      <c r="MA2" s="102"/>
      <c r="MB2" s="102"/>
      <c r="MC2" s="102"/>
      <c r="MD2" s="102"/>
      <c r="ME2" s="102"/>
      <c r="MF2" s="102"/>
      <c r="MG2" s="102"/>
      <c r="MH2" s="102"/>
      <c r="MI2" s="102"/>
      <c r="MJ2" s="102"/>
      <c r="MK2" s="102"/>
      <c r="ML2" s="102"/>
      <c r="MM2" s="102"/>
      <c r="MN2" s="102"/>
      <c r="MO2" s="102"/>
      <c r="MP2" s="102"/>
      <c r="MQ2" s="102"/>
      <c r="MR2" s="102"/>
      <c r="MS2" s="102"/>
      <c r="MT2" s="102"/>
      <c r="MU2" s="102"/>
      <c r="MV2" s="102"/>
      <c r="MW2" s="102"/>
      <c r="MX2" s="102"/>
      <c r="MY2" s="102"/>
      <c r="MZ2" s="102"/>
      <c r="NA2" s="102"/>
      <c r="NB2" s="102"/>
      <c r="NC2" s="102"/>
      <c r="ND2" s="102"/>
      <c r="NE2" s="102"/>
      <c r="NF2" s="102"/>
      <c r="NG2" s="102"/>
      <c r="NH2" s="102"/>
      <c r="NI2" s="102"/>
      <c r="NJ2" s="102"/>
      <c r="NK2" s="102"/>
      <c r="NL2" s="102"/>
      <c r="NM2" s="102"/>
      <c r="NN2" s="102"/>
      <c r="NO2" s="102"/>
      <c r="NP2" s="102"/>
      <c r="NQ2" s="102"/>
      <c r="NR2" s="102"/>
      <c r="NS2" s="102"/>
      <c r="NT2" s="102"/>
      <c r="NU2" s="102"/>
      <c r="NV2" s="102"/>
      <c r="NW2" s="102"/>
      <c r="NX2" s="102"/>
      <c r="NY2" s="102"/>
      <c r="NZ2" s="102"/>
      <c r="OA2" s="102"/>
      <c r="OB2" s="102"/>
      <c r="OC2" s="102"/>
      <c r="OD2" s="102"/>
      <c r="OE2" s="102"/>
      <c r="OF2" s="102"/>
      <c r="OG2" s="102"/>
      <c r="OH2" s="102"/>
      <c r="OI2" s="102"/>
      <c r="OJ2" s="102"/>
      <c r="OK2" s="102"/>
      <c r="OL2" s="102"/>
      <c r="OM2" s="102"/>
      <c r="ON2" s="102"/>
      <c r="OO2" s="102"/>
      <c r="OP2" s="102"/>
      <c r="OQ2" s="102"/>
      <c r="OR2" s="102"/>
      <c r="OS2" s="102"/>
      <c r="OT2" s="102"/>
      <c r="OU2" s="102"/>
      <c r="OV2" s="102"/>
      <c r="OW2" s="102"/>
      <c r="OX2" s="102"/>
      <c r="OY2" s="102"/>
      <c r="OZ2" s="102"/>
      <c r="PA2" s="102"/>
      <c r="PB2" s="102"/>
      <c r="PC2" s="102"/>
      <c r="PD2" s="102"/>
      <c r="PE2" s="102"/>
      <c r="PF2" s="102"/>
      <c r="PG2" s="102"/>
      <c r="PH2" s="102"/>
      <c r="PI2" s="102"/>
      <c r="PJ2" s="102"/>
      <c r="PK2" s="102"/>
      <c r="PL2" s="102"/>
      <c r="PM2" s="102"/>
      <c r="PN2" s="102"/>
      <c r="PO2" s="102"/>
      <c r="PP2" s="102"/>
      <c r="PQ2" s="102"/>
      <c r="PR2" s="102"/>
      <c r="PS2" s="102"/>
      <c r="PT2" s="102"/>
      <c r="PU2" s="102"/>
      <c r="PV2" s="102"/>
      <c r="PW2" s="102"/>
      <c r="PX2" s="102"/>
      <c r="PY2" s="102"/>
      <c r="PZ2" s="102"/>
      <c r="QA2" s="102"/>
      <c r="QB2" s="102"/>
      <c r="QC2" s="102"/>
      <c r="QD2" s="102"/>
      <c r="QE2" s="102"/>
      <c r="QF2" s="102"/>
      <c r="QG2" s="102"/>
      <c r="QH2" s="102"/>
      <c r="QI2" s="102"/>
      <c r="QJ2" s="102"/>
      <c r="QK2" s="102"/>
      <c r="QL2" s="102"/>
      <c r="QM2" s="102"/>
      <c r="QN2" s="102"/>
      <c r="QO2" s="102"/>
      <c r="QP2" s="102"/>
      <c r="QQ2" s="102"/>
      <c r="QR2" s="102"/>
      <c r="QS2" s="102"/>
      <c r="QT2" s="102"/>
      <c r="QU2" s="102"/>
      <c r="QV2" s="102"/>
      <c r="QW2" s="102"/>
      <c r="QX2" s="102"/>
      <c r="QY2" s="102"/>
      <c r="QZ2" s="102"/>
      <c r="RA2" s="102"/>
      <c r="RB2" s="102"/>
      <c r="RC2" s="102"/>
      <c r="RD2" s="102"/>
      <c r="RE2" s="102"/>
      <c r="RF2" s="102"/>
      <c r="RG2" s="102"/>
      <c r="RH2" s="102"/>
      <c r="RI2" s="102"/>
      <c r="RJ2" s="102"/>
      <c r="RK2" s="102"/>
      <c r="RL2" s="102"/>
      <c r="RM2" s="102"/>
      <c r="RN2" s="102"/>
      <c r="RO2" s="102"/>
      <c r="RP2" s="102"/>
      <c r="RQ2" s="102"/>
      <c r="RR2" s="102"/>
      <c r="RS2" s="102"/>
      <c r="RT2" s="102"/>
      <c r="RU2" s="102"/>
      <c r="RV2" s="102"/>
      <c r="RW2" s="102"/>
      <c r="RX2" s="102"/>
      <c r="RY2" s="102"/>
      <c r="RZ2" s="102"/>
      <c r="SA2" s="102"/>
      <c r="SB2" s="102"/>
      <c r="SC2" s="102"/>
      <c r="SD2" s="102"/>
      <c r="SE2" s="102"/>
      <c r="SF2" s="102"/>
      <c r="SG2" s="102"/>
      <c r="SH2" s="102"/>
      <c r="SI2" s="102"/>
      <c r="SJ2" s="102"/>
      <c r="SK2" s="102"/>
      <c r="SL2" s="102"/>
      <c r="SM2" s="102"/>
      <c r="SN2" s="102"/>
      <c r="SO2" s="102"/>
      <c r="SP2" s="102"/>
      <c r="SQ2" s="102"/>
      <c r="SR2" s="102"/>
      <c r="SS2" s="102"/>
      <c r="ST2" s="102"/>
      <c r="SU2" s="102"/>
      <c r="SV2" s="102"/>
      <c r="SW2" s="102"/>
      <c r="SX2" s="102"/>
      <c r="SY2" s="102"/>
      <c r="SZ2" s="102"/>
      <c r="TA2" s="102"/>
      <c r="TB2" s="102"/>
      <c r="TC2" s="102"/>
      <c r="TD2" s="102"/>
      <c r="TE2" s="102"/>
      <c r="TF2" s="102"/>
      <c r="TG2" s="102"/>
      <c r="TH2" s="102"/>
      <c r="TI2" s="102"/>
      <c r="TJ2" s="102"/>
      <c r="TK2" s="102"/>
      <c r="TL2" s="102"/>
      <c r="TM2" s="102"/>
      <c r="TN2" s="102"/>
      <c r="TO2" s="102"/>
      <c r="TP2" s="102"/>
      <c r="TQ2" s="102"/>
      <c r="TR2" s="102"/>
      <c r="TS2" s="102"/>
      <c r="TT2" s="102"/>
      <c r="TU2" s="102"/>
      <c r="TV2" s="102"/>
      <c r="TW2" s="102"/>
      <c r="TX2" s="102"/>
      <c r="TY2" s="102"/>
      <c r="TZ2" s="102"/>
      <c r="UA2" s="102"/>
      <c r="UB2" s="102"/>
      <c r="UC2" s="102"/>
      <c r="UD2" s="102"/>
      <c r="UE2" s="102"/>
      <c r="UF2" s="102"/>
      <c r="UG2" s="102"/>
      <c r="UH2" s="102"/>
      <c r="UI2" s="102"/>
      <c r="UJ2" s="102"/>
      <c r="UK2" s="102"/>
      <c r="UL2" s="102"/>
      <c r="UM2" s="102"/>
      <c r="UN2" s="102"/>
      <c r="UO2" s="102"/>
      <c r="UP2" s="102"/>
      <c r="UQ2" s="102"/>
      <c r="UR2" s="102"/>
      <c r="US2" s="102"/>
      <c r="UT2" s="102"/>
      <c r="UU2" s="102"/>
      <c r="UV2" s="102"/>
      <c r="UW2" s="102"/>
      <c r="UX2" s="102"/>
      <c r="UY2" s="102"/>
      <c r="UZ2" s="102"/>
      <c r="VA2" s="102"/>
      <c r="VB2" s="102"/>
      <c r="VC2" s="102"/>
      <c r="VD2" s="102"/>
      <c r="VE2" s="102"/>
      <c r="VF2" s="102"/>
      <c r="VG2" s="102"/>
      <c r="VH2" s="102"/>
      <c r="VI2" s="102"/>
      <c r="VJ2" s="102"/>
      <c r="VK2" s="102"/>
      <c r="VL2" s="102"/>
      <c r="VM2" s="102"/>
      <c r="VN2" s="102"/>
      <c r="VO2" s="102"/>
      <c r="VP2" s="102"/>
      <c r="VQ2" s="102"/>
      <c r="VR2" s="102"/>
      <c r="VS2" s="102"/>
      <c r="VT2" s="102"/>
      <c r="VU2" s="102"/>
      <c r="VV2" s="102"/>
      <c r="VW2" s="102"/>
      <c r="VX2" s="102"/>
      <c r="VY2" s="102"/>
      <c r="VZ2" s="102"/>
      <c r="WA2" s="102"/>
      <c r="WB2" s="102"/>
      <c r="WC2" s="102"/>
      <c r="WD2" s="102"/>
      <c r="WE2" s="102"/>
      <c r="WF2" s="102"/>
      <c r="WG2" s="102"/>
      <c r="WH2" s="102"/>
      <c r="WI2" s="102"/>
      <c r="WJ2" s="102"/>
      <c r="WK2" s="102"/>
      <c r="WL2" s="102"/>
      <c r="WM2" s="102"/>
      <c r="WN2" s="102"/>
      <c r="WO2" s="102"/>
      <c r="WP2" s="102"/>
      <c r="WQ2" s="102"/>
      <c r="WR2" s="102"/>
      <c r="WS2" s="102"/>
      <c r="WT2" s="102"/>
      <c r="WU2" s="102"/>
      <c r="WV2" s="102"/>
      <c r="WW2" s="102"/>
      <c r="WX2" s="102"/>
      <c r="WY2" s="102"/>
      <c r="WZ2" s="102"/>
      <c r="XA2" s="102"/>
      <c r="XB2" s="102"/>
      <c r="XC2" s="102"/>
      <c r="XD2" s="102"/>
      <c r="XE2" s="102"/>
      <c r="XF2" s="102"/>
      <c r="XG2" s="102"/>
      <c r="XH2" s="102"/>
      <c r="XI2" s="102"/>
      <c r="XJ2" s="102"/>
      <c r="XK2" s="102"/>
      <c r="XL2" s="102"/>
      <c r="XM2" s="102"/>
      <c r="XN2" s="102"/>
      <c r="XO2" s="102"/>
      <c r="XP2" s="102"/>
      <c r="XQ2" s="102"/>
      <c r="XR2" s="102"/>
      <c r="XS2" s="102"/>
      <c r="XT2" s="102"/>
      <c r="XU2" s="102"/>
      <c r="XV2" s="102"/>
      <c r="XW2" s="102"/>
      <c r="XX2" s="102"/>
      <c r="XY2" s="102"/>
      <c r="XZ2" s="102"/>
      <c r="YA2" s="102"/>
      <c r="YB2" s="102"/>
      <c r="YC2" s="102"/>
      <c r="YD2" s="102"/>
      <c r="YE2" s="102"/>
      <c r="YF2" s="102"/>
      <c r="YG2" s="102"/>
      <c r="YH2" s="102"/>
      <c r="YI2" s="102"/>
      <c r="YJ2" s="102"/>
      <c r="YK2" s="102"/>
      <c r="YL2" s="102"/>
      <c r="YM2" s="102"/>
      <c r="YN2" s="102"/>
      <c r="YO2" s="102"/>
      <c r="YP2" s="102"/>
      <c r="YQ2" s="102"/>
      <c r="YR2" s="102"/>
      <c r="YS2" s="102"/>
      <c r="YT2" s="102"/>
      <c r="YU2" s="102"/>
      <c r="YV2" s="102"/>
      <c r="YW2" s="102"/>
      <c r="YX2" s="102"/>
      <c r="YY2" s="102"/>
      <c r="YZ2" s="102"/>
      <c r="ZA2" s="102"/>
      <c r="ZB2" s="102"/>
      <c r="ZC2" s="102"/>
      <c r="ZD2" s="102"/>
      <c r="ZE2" s="102"/>
      <c r="ZF2" s="102"/>
      <c r="ZG2" s="102"/>
      <c r="ZH2" s="102"/>
      <c r="ZI2" s="102"/>
      <c r="ZJ2" s="102"/>
      <c r="ZK2" s="102"/>
      <c r="ZL2" s="102"/>
      <c r="ZM2" s="102"/>
      <c r="ZN2" s="102"/>
      <c r="ZO2" s="102"/>
      <c r="ZP2" s="102"/>
      <c r="ZQ2" s="102"/>
      <c r="ZR2" s="102"/>
      <c r="ZS2" s="102"/>
      <c r="ZT2" s="102"/>
      <c r="ZU2" s="102"/>
      <c r="ZV2" s="102"/>
      <c r="ZW2" s="102"/>
      <c r="ZX2" s="102"/>
      <c r="ZY2" s="102"/>
      <c r="ZZ2" s="102"/>
      <c r="AAA2" s="102"/>
      <c r="AAB2" s="102"/>
      <c r="AAC2" s="102"/>
      <c r="AAD2" s="102"/>
      <c r="AAE2" s="102"/>
      <c r="AAF2" s="102"/>
      <c r="AAG2" s="102"/>
      <c r="AAH2" s="102"/>
      <c r="AAI2" s="102"/>
      <c r="AAJ2" s="102"/>
      <c r="AAK2" s="102"/>
      <c r="AAL2" s="102"/>
      <c r="AAM2" s="102"/>
      <c r="AAN2" s="102"/>
      <c r="AAO2" s="102"/>
      <c r="AAP2" s="102"/>
      <c r="AAQ2" s="102"/>
      <c r="AAR2" s="102"/>
      <c r="AAS2" s="102"/>
      <c r="AAT2" s="102"/>
      <c r="AAU2" s="102"/>
      <c r="AAV2" s="102"/>
      <c r="AAW2" s="102"/>
      <c r="AAX2" s="102"/>
      <c r="AAY2" s="102"/>
      <c r="AAZ2" s="102"/>
      <c r="ABA2" s="102"/>
      <c r="ABB2" s="102"/>
      <c r="ABC2" s="102"/>
      <c r="ABD2" s="102"/>
      <c r="ABE2" s="102"/>
      <c r="ABF2" s="102"/>
      <c r="ABG2" s="102"/>
      <c r="ABH2" s="102"/>
      <c r="ABI2" s="102"/>
      <c r="ABJ2" s="102"/>
      <c r="ABK2" s="102"/>
      <c r="ABL2" s="102"/>
      <c r="ABM2" s="102"/>
      <c r="ABN2" s="102"/>
      <c r="ABO2" s="102"/>
      <c r="ABP2" s="102"/>
      <c r="ABQ2" s="102"/>
      <c r="ABR2" s="102"/>
      <c r="ABS2" s="102"/>
      <c r="ABT2" s="102"/>
      <c r="ABU2" s="102"/>
      <c r="ABV2" s="102"/>
      <c r="ABW2" s="102"/>
      <c r="ABX2" s="102"/>
      <c r="ABY2" s="102"/>
      <c r="ABZ2" s="102"/>
      <c r="ACA2" s="102"/>
      <c r="ACB2" s="102"/>
      <c r="ACC2" s="102"/>
      <c r="ACD2" s="102"/>
      <c r="ACE2" s="102"/>
      <c r="ACF2" s="102"/>
      <c r="ACG2" s="102"/>
      <c r="ACH2" s="102"/>
      <c r="ACI2" s="102"/>
      <c r="ACJ2" s="102"/>
      <c r="ACK2" s="102"/>
      <c r="ACL2" s="102"/>
      <c r="ACM2" s="102"/>
      <c r="ACN2" s="102"/>
      <c r="ACO2" s="102"/>
      <c r="ACP2" s="102"/>
      <c r="ACQ2" s="102"/>
      <c r="ACR2" s="102"/>
      <c r="ACS2" s="102"/>
      <c r="ACT2" s="102"/>
      <c r="ACU2" s="102"/>
      <c r="ACV2" s="102"/>
      <c r="ACW2" s="102"/>
      <c r="ACX2" s="102"/>
      <c r="ACY2" s="102"/>
      <c r="ACZ2" s="102"/>
      <c r="ADA2" s="102"/>
      <c r="ADB2" s="102"/>
      <c r="ADC2" s="102"/>
      <c r="ADD2" s="102"/>
      <c r="ADE2" s="102"/>
      <c r="ADF2" s="102"/>
      <c r="ADG2" s="102"/>
      <c r="ADH2" s="102"/>
      <c r="ADI2" s="102"/>
      <c r="ADJ2" s="102"/>
      <c r="ADK2" s="102"/>
      <c r="ADL2" s="102"/>
      <c r="ADM2" s="102"/>
      <c r="ADN2" s="102"/>
      <c r="ADO2" s="102"/>
      <c r="ADP2" s="102"/>
      <c r="ADQ2" s="102"/>
      <c r="ADR2" s="102"/>
      <c r="ADS2" s="102"/>
      <c r="ADT2" s="102"/>
      <c r="ADU2" s="102"/>
      <c r="ADV2" s="102"/>
      <c r="ADW2" s="102"/>
      <c r="ADX2" s="102"/>
      <c r="ADY2" s="102"/>
      <c r="ADZ2" s="102"/>
      <c r="AEA2" s="102"/>
      <c r="AEB2" s="102"/>
      <c r="AEC2" s="102"/>
      <c r="AED2" s="102"/>
      <c r="AEE2" s="102"/>
      <c r="AEF2" s="102"/>
      <c r="AEG2" s="102"/>
      <c r="AEH2" s="102"/>
      <c r="AEI2" s="102"/>
      <c r="AEJ2" s="102"/>
      <c r="AEK2" s="102"/>
      <c r="AEL2" s="102"/>
      <c r="AEM2" s="102"/>
      <c r="AEN2" s="102"/>
      <c r="AEO2" s="102"/>
      <c r="AEP2" s="102"/>
      <c r="AEQ2" s="102"/>
      <c r="AER2" s="102"/>
      <c r="AES2" s="102"/>
      <c r="AET2" s="102"/>
      <c r="AEU2" s="102"/>
      <c r="AEV2" s="102"/>
      <c r="AEW2" s="102"/>
      <c r="AEX2" s="102"/>
      <c r="AEY2" s="102"/>
      <c r="AEZ2" s="102"/>
      <c r="AFA2" s="102"/>
      <c r="AFB2" s="102"/>
      <c r="AFC2" s="102"/>
      <c r="AFD2" s="102"/>
      <c r="AFE2" s="102"/>
      <c r="AFF2" s="102"/>
      <c r="AFG2" s="102"/>
      <c r="AFH2" s="102"/>
      <c r="AFI2" s="102"/>
      <c r="AFJ2" s="102"/>
      <c r="AFK2" s="102"/>
      <c r="AFL2" s="102"/>
      <c r="AFM2" s="102"/>
      <c r="AFN2" s="102"/>
      <c r="AFO2" s="102"/>
      <c r="AFP2" s="102"/>
      <c r="AFQ2" s="102"/>
      <c r="AFR2" s="102"/>
      <c r="AFS2" s="102"/>
      <c r="AFT2" s="102"/>
      <c r="AFU2" s="102"/>
      <c r="AFV2" s="102"/>
      <c r="AFW2" s="102"/>
      <c r="AFX2" s="102"/>
      <c r="AFY2" s="102"/>
      <c r="AFZ2" s="102"/>
      <c r="AGA2" s="102"/>
      <c r="AGB2" s="102"/>
      <c r="AGC2" s="102"/>
      <c r="AGD2" s="102"/>
      <c r="AGE2" s="102"/>
      <c r="AGF2" s="102"/>
      <c r="AGG2" s="102"/>
      <c r="AGH2" s="102"/>
      <c r="AGI2" s="102"/>
      <c r="AGJ2" s="102"/>
      <c r="AGK2" s="102"/>
      <c r="AGL2" s="102"/>
      <c r="AGM2" s="102"/>
      <c r="AGN2" s="102"/>
      <c r="AGO2" s="102"/>
      <c r="AGP2" s="102"/>
      <c r="AGQ2" s="102"/>
      <c r="AGR2" s="102"/>
      <c r="AGS2" s="102"/>
      <c r="AGT2" s="102"/>
      <c r="AGU2" s="102"/>
      <c r="AGV2" s="102"/>
      <c r="AGW2" s="102"/>
      <c r="AGX2" s="102"/>
      <c r="AGY2" s="102"/>
      <c r="AGZ2" s="102"/>
      <c r="AHA2" s="102"/>
      <c r="AHB2" s="102"/>
      <c r="AHC2" s="102"/>
      <c r="AHD2" s="102"/>
      <c r="AHE2" s="102"/>
      <c r="AHF2" s="102"/>
      <c r="AHG2" s="102"/>
      <c r="AHH2" s="102"/>
      <c r="AHI2" s="102"/>
      <c r="AHJ2" s="102"/>
      <c r="AHK2" s="102"/>
      <c r="AHL2" s="102"/>
      <c r="AHM2" s="102"/>
      <c r="AHN2" s="102"/>
      <c r="AHO2" s="102"/>
      <c r="AHP2" s="102"/>
      <c r="AHQ2" s="102"/>
      <c r="AHR2" s="102"/>
      <c r="AHS2" s="102"/>
      <c r="AHT2" s="102"/>
      <c r="AHU2" s="102"/>
      <c r="AHV2" s="102"/>
      <c r="AHW2" s="102"/>
      <c r="AHX2" s="102"/>
      <c r="AHY2" s="102"/>
      <c r="AHZ2" s="102"/>
      <c r="AIA2" s="102"/>
      <c r="AIB2" s="102"/>
      <c r="AIC2" s="102"/>
      <c r="AID2" s="102"/>
      <c r="AIE2" s="102"/>
      <c r="AIF2" s="102"/>
      <c r="AIG2" s="102"/>
      <c r="AIH2" s="102"/>
      <c r="AII2" s="102"/>
      <c r="AIJ2" s="102"/>
    </row>
    <row r="3" spans="1:920" s="108" customFormat="1" ht="12.95" customHeight="1">
      <c r="A3" s="116"/>
      <c r="B3" s="116"/>
      <c r="C3" s="116"/>
      <c r="D3" s="116"/>
      <c r="E3" s="362" t="str">
        <f>BS!E3</f>
        <v>Vilsonovo šetalište 15, 71000 Sarajevo</v>
      </c>
      <c r="F3" s="362"/>
      <c r="G3" s="362"/>
      <c r="H3" s="362"/>
      <c r="I3" s="104"/>
      <c r="K3" s="243"/>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c r="IW3" s="117"/>
      <c r="IX3" s="117"/>
      <c r="IY3" s="117"/>
      <c r="IZ3" s="117"/>
      <c r="JA3" s="117"/>
      <c r="JB3" s="117"/>
      <c r="JC3" s="117"/>
      <c r="JD3" s="117"/>
      <c r="JE3" s="117"/>
      <c r="JF3" s="117"/>
      <c r="JG3" s="117"/>
      <c r="JH3" s="117"/>
      <c r="JI3" s="117"/>
      <c r="JJ3" s="117"/>
      <c r="JK3" s="117"/>
      <c r="JL3" s="117"/>
      <c r="JM3" s="117"/>
      <c r="JN3" s="117"/>
      <c r="JO3" s="117"/>
      <c r="JP3" s="117"/>
      <c r="JQ3" s="117"/>
      <c r="JR3" s="117"/>
      <c r="JS3" s="117"/>
      <c r="JT3" s="117"/>
      <c r="JU3" s="117"/>
      <c r="JV3" s="117"/>
      <c r="JW3" s="117"/>
      <c r="JX3" s="117"/>
      <c r="JY3" s="117"/>
      <c r="JZ3" s="117"/>
      <c r="KA3" s="117"/>
      <c r="KB3" s="117"/>
      <c r="KC3" s="117"/>
      <c r="KD3" s="117"/>
      <c r="KE3" s="117"/>
      <c r="KF3" s="117"/>
      <c r="KG3" s="117"/>
      <c r="KH3" s="117"/>
      <c r="KI3" s="117"/>
      <c r="KJ3" s="117"/>
      <c r="KK3" s="117"/>
      <c r="KL3" s="117"/>
      <c r="KM3" s="117"/>
      <c r="KN3" s="117"/>
      <c r="KO3" s="117"/>
      <c r="KP3" s="117"/>
      <c r="KQ3" s="117"/>
      <c r="KR3" s="117"/>
      <c r="KS3" s="117"/>
      <c r="KT3" s="117"/>
      <c r="KU3" s="117"/>
      <c r="KV3" s="117"/>
      <c r="KW3" s="117"/>
      <c r="KX3" s="117"/>
      <c r="KY3" s="117"/>
      <c r="KZ3" s="117"/>
      <c r="LA3" s="117"/>
      <c r="LB3" s="117"/>
      <c r="LC3" s="117"/>
      <c r="LD3" s="117"/>
      <c r="LE3" s="117"/>
      <c r="LF3" s="117"/>
      <c r="LG3" s="117"/>
      <c r="LH3" s="117"/>
      <c r="LI3" s="117"/>
      <c r="LJ3" s="117"/>
      <c r="LK3" s="117"/>
      <c r="LL3" s="117"/>
      <c r="LM3" s="117"/>
      <c r="LN3" s="117"/>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17"/>
      <c r="MS3" s="117"/>
      <c r="MT3" s="117"/>
      <c r="MU3" s="117"/>
      <c r="MV3" s="117"/>
      <c r="MW3" s="117"/>
      <c r="MX3" s="117"/>
      <c r="MY3" s="117"/>
      <c r="MZ3" s="117"/>
      <c r="NA3" s="117"/>
      <c r="NB3" s="117"/>
      <c r="NC3" s="117"/>
      <c r="ND3" s="117"/>
      <c r="NE3" s="117"/>
      <c r="NF3" s="117"/>
      <c r="NG3" s="117"/>
      <c r="NH3" s="117"/>
      <c r="NI3" s="117"/>
      <c r="NJ3" s="117"/>
      <c r="NK3" s="117"/>
      <c r="NL3" s="117"/>
      <c r="NM3" s="117"/>
      <c r="NN3" s="117"/>
      <c r="NO3" s="117"/>
      <c r="NP3" s="117"/>
      <c r="NQ3" s="117"/>
      <c r="NR3" s="117"/>
      <c r="NS3" s="117"/>
      <c r="NT3" s="117"/>
      <c r="NU3" s="117"/>
      <c r="NV3" s="117"/>
      <c r="NW3" s="117"/>
      <c r="NX3" s="117"/>
      <c r="NY3" s="117"/>
      <c r="NZ3" s="117"/>
      <c r="OA3" s="117"/>
      <c r="OB3" s="117"/>
      <c r="OC3" s="117"/>
      <c r="OD3" s="117"/>
      <c r="OE3" s="117"/>
      <c r="OF3" s="117"/>
      <c r="OG3" s="117"/>
      <c r="OH3" s="117"/>
      <c r="OI3" s="117"/>
      <c r="OJ3" s="117"/>
      <c r="OK3" s="117"/>
      <c r="OL3" s="117"/>
      <c r="OM3" s="117"/>
      <c r="ON3" s="117"/>
      <c r="OO3" s="117"/>
      <c r="OP3" s="117"/>
      <c r="OQ3" s="117"/>
      <c r="OR3" s="117"/>
      <c r="OS3" s="117"/>
      <c r="OT3" s="117"/>
      <c r="OU3" s="117"/>
      <c r="OV3" s="117"/>
      <c r="OW3" s="117"/>
      <c r="OX3" s="117"/>
      <c r="OY3" s="117"/>
      <c r="OZ3" s="117"/>
      <c r="PA3" s="117"/>
      <c r="PB3" s="117"/>
      <c r="PC3" s="117"/>
      <c r="PD3" s="117"/>
      <c r="PE3" s="117"/>
      <c r="PF3" s="117"/>
      <c r="PG3" s="117"/>
      <c r="PH3" s="117"/>
      <c r="PI3" s="117"/>
      <c r="PJ3" s="117"/>
      <c r="PK3" s="117"/>
      <c r="PL3" s="117"/>
      <c r="PM3" s="117"/>
      <c r="PN3" s="117"/>
      <c r="PO3" s="117"/>
      <c r="PP3" s="117"/>
      <c r="PQ3" s="117"/>
      <c r="PR3" s="117"/>
      <c r="PS3" s="117"/>
      <c r="PT3" s="117"/>
      <c r="PU3" s="117"/>
      <c r="PV3" s="117"/>
      <c r="PW3" s="117"/>
      <c r="PX3" s="117"/>
      <c r="PY3" s="117"/>
      <c r="PZ3" s="117"/>
      <c r="QA3" s="117"/>
      <c r="QB3" s="117"/>
      <c r="QC3" s="117"/>
      <c r="QD3" s="117"/>
      <c r="QE3" s="117"/>
      <c r="QF3" s="117"/>
      <c r="QG3" s="117"/>
      <c r="QH3" s="117"/>
      <c r="QI3" s="117"/>
      <c r="QJ3" s="117"/>
      <c r="QK3" s="117"/>
      <c r="QL3" s="117"/>
      <c r="QM3" s="117"/>
      <c r="QN3" s="117"/>
      <c r="QO3" s="117"/>
      <c r="QP3" s="117"/>
      <c r="QQ3" s="117"/>
      <c r="QR3" s="117"/>
      <c r="QS3" s="117"/>
      <c r="QT3" s="117"/>
      <c r="QU3" s="117"/>
      <c r="QV3" s="117"/>
      <c r="QW3" s="117"/>
      <c r="QX3" s="117"/>
      <c r="QY3" s="117"/>
      <c r="QZ3" s="117"/>
      <c r="RA3" s="117"/>
      <c r="RB3" s="117"/>
      <c r="RC3" s="117"/>
      <c r="RD3" s="117"/>
      <c r="RE3" s="117"/>
      <c r="RF3" s="117"/>
      <c r="RG3" s="117"/>
      <c r="RH3" s="117"/>
      <c r="RI3" s="117"/>
      <c r="RJ3" s="117"/>
      <c r="RK3" s="117"/>
      <c r="RL3" s="117"/>
      <c r="RM3" s="117"/>
      <c r="RN3" s="117"/>
      <c r="RO3" s="117"/>
      <c r="RP3" s="117"/>
      <c r="RQ3" s="117"/>
      <c r="RR3" s="117"/>
      <c r="RS3" s="117"/>
      <c r="RT3" s="117"/>
      <c r="RU3" s="117"/>
      <c r="RV3" s="117"/>
      <c r="RW3" s="117"/>
      <c r="RX3" s="117"/>
      <c r="RY3" s="117"/>
      <c r="RZ3" s="117"/>
      <c r="SA3" s="117"/>
      <c r="SB3" s="117"/>
      <c r="SC3" s="117"/>
      <c r="SD3" s="117"/>
      <c r="SE3" s="117"/>
      <c r="SF3" s="117"/>
      <c r="SG3" s="117"/>
      <c r="SH3" s="117"/>
      <c r="SI3" s="117"/>
      <c r="SJ3" s="117"/>
      <c r="SK3" s="117"/>
      <c r="SL3" s="117"/>
      <c r="SM3" s="117"/>
      <c r="SN3" s="117"/>
      <c r="SO3" s="117"/>
      <c r="SP3" s="117"/>
      <c r="SQ3" s="117"/>
      <c r="SR3" s="117"/>
      <c r="SS3" s="117"/>
      <c r="ST3" s="117"/>
      <c r="SU3" s="117"/>
      <c r="SV3" s="117"/>
      <c r="SW3" s="117"/>
      <c r="SX3" s="117"/>
      <c r="SY3" s="117"/>
      <c r="SZ3" s="117"/>
      <c r="TA3" s="117"/>
      <c r="TB3" s="117"/>
      <c r="TC3" s="117"/>
      <c r="TD3" s="117"/>
      <c r="TE3" s="117"/>
      <c r="TF3" s="117"/>
      <c r="TG3" s="117"/>
      <c r="TH3" s="117"/>
      <c r="TI3" s="117"/>
      <c r="TJ3" s="117"/>
      <c r="TK3" s="117"/>
      <c r="TL3" s="117"/>
      <c r="TM3" s="117"/>
      <c r="TN3" s="117"/>
      <c r="TO3" s="117"/>
      <c r="TP3" s="117"/>
      <c r="TQ3" s="117"/>
      <c r="TR3" s="117"/>
      <c r="TS3" s="117"/>
      <c r="TT3" s="117"/>
      <c r="TU3" s="117"/>
      <c r="TV3" s="117"/>
      <c r="TW3" s="117"/>
      <c r="TX3" s="117"/>
      <c r="TY3" s="117"/>
      <c r="TZ3" s="117"/>
      <c r="UA3" s="117"/>
      <c r="UB3" s="117"/>
      <c r="UC3" s="117"/>
      <c r="UD3" s="117"/>
      <c r="UE3" s="117"/>
      <c r="UF3" s="117"/>
      <c r="UG3" s="117"/>
      <c r="UH3" s="117"/>
      <c r="UI3" s="117"/>
      <c r="UJ3" s="117"/>
      <c r="UK3" s="117"/>
      <c r="UL3" s="117"/>
      <c r="UM3" s="117"/>
      <c r="UN3" s="117"/>
      <c r="UO3" s="117"/>
      <c r="UP3" s="117"/>
      <c r="UQ3" s="117"/>
      <c r="UR3" s="117"/>
      <c r="US3" s="117"/>
      <c r="UT3" s="117"/>
      <c r="UU3" s="117"/>
      <c r="UV3" s="117"/>
      <c r="UW3" s="117"/>
      <c r="UX3" s="117"/>
      <c r="UY3" s="117"/>
      <c r="UZ3" s="117"/>
      <c r="VA3" s="117"/>
      <c r="VB3" s="117"/>
      <c r="VC3" s="117"/>
      <c r="VD3" s="117"/>
      <c r="VE3" s="117"/>
      <c r="VF3" s="117"/>
      <c r="VG3" s="117"/>
      <c r="VH3" s="117"/>
      <c r="VI3" s="117"/>
      <c r="VJ3" s="117"/>
      <c r="VK3" s="117"/>
      <c r="VL3" s="117"/>
      <c r="VM3" s="117"/>
      <c r="VN3" s="117"/>
      <c r="VO3" s="117"/>
      <c r="VP3" s="117"/>
      <c r="VQ3" s="117"/>
      <c r="VR3" s="117"/>
      <c r="VS3" s="117"/>
      <c r="VT3" s="117"/>
      <c r="VU3" s="117"/>
      <c r="VV3" s="117"/>
      <c r="VW3" s="117"/>
      <c r="VX3" s="117"/>
      <c r="VY3" s="117"/>
      <c r="VZ3" s="117"/>
      <c r="WA3" s="117"/>
      <c r="WB3" s="117"/>
      <c r="WC3" s="117"/>
      <c r="WD3" s="117"/>
      <c r="WE3" s="117"/>
      <c r="WF3" s="117"/>
      <c r="WG3" s="117"/>
      <c r="WH3" s="117"/>
      <c r="WI3" s="117"/>
      <c r="WJ3" s="117"/>
      <c r="WK3" s="117"/>
      <c r="WL3" s="117"/>
      <c r="WM3" s="117"/>
      <c r="WN3" s="117"/>
      <c r="WO3" s="117"/>
      <c r="WP3" s="117"/>
      <c r="WQ3" s="117"/>
      <c r="WR3" s="117"/>
      <c r="WS3" s="117"/>
      <c r="WT3" s="117"/>
      <c r="WU3" s="117"/>
      <c r="WV3" s="117"/>
      <c r="WW3" s="117"/>
      <c r="WX3" s="117"/>
      <c r="WY3" s="117"/>
      <c r="WZ3" s="117"/>
      <c r="XA3" s="117"/>
      <c r="XB3" s="117"/>
      <c r="XC3" s="117"/>
      <c r="XD3" s="117"/>
      <c r="XE3" s="117"/>
      <c r="XF3" s="117"/>
      <c r="XG3" s="117"/>
      <c r="XH3" s="117"/>
      <c r="XI3" s="117"/>
      <c r="XJ3" s="117"/>
      <c r="XK3" s="117"/>
      <c r="XL3" s="117"/>
      <c r="XM3" s="117"/>
      <c r="XN3" s="117"/>
      <c r="XO3" s="117"/>
      <c r="XP3" s="117"/>
      <c r="XQ3" s="117"/>
      <c r="XR3" s="117"/>
      <c r="XS3" s="117"/>
      <c r="XT3" s="117"/>
      <c r="XU3" s="117"/>
      <c r="XV3" s="117"/>
      <c r="XW3" s="117"/>
      <c r="XX3" s="117"/>
      <c r="XY3" s="117"/>
      <c r="XZ3" s="117"/>
      <c r="YA3" s="117"/>
      <c r="YB3" s="117"/>
      <c r="YC3" s="117"/>
      <c r="YD3" s="117"/>
      <c r="YE3" s="117"/>
      <c r="YF3" s="117"/>
      <c r="YG3" s="117"/>
      <c r="YH3" s="117"/>
      <c r="YI3" s="117"/>
      <c r="YJ3" s="117"/>
      <c r="YK3" s="117"/>
      <c r="YL3" s="117"/>
      <c r="YM3" s="117"/>
      <c r="YN3" s="117"/>
      <c r="YO3" s="117"/>
      <c r="YP3" s="117"/>
      <c r="YQ3" s="117"/>
      <c r="YR3" s="117"/>
      <c r="YS3" s="117"/>
      <c r="YT3" s="117"/>
      <c r="YU3" s="117"/>
      <c r="YV3" s="117"/>
      <c r="YW3" s="117"/>
      <c r="YX3" s="117"/>
      <c r="YY3" s="117"/>
      <c r="YZ3" s="117"/>
      <c r="ZA3" s="117"/>
      <c r="ZB3" s="117"/>
      <c r="ZC3" s="117"/>
      <c r="ZD3" s="117"/>
      <c r="ZE3" s="117"/>
      <c r="ZF3" s="117"/>
      <c r="ZG3" s="117"/>
      <c r="ZH3" s="117"/>
      <c r="ZI3" s="117"/>
      <c r="ZJ3" s="117"/>
      <c r="ZK3" s="117"/>
      <c r="ZL3" s="117"/>
      <c r="ZM3" s="117"/>
      <c r="ZN3" s="117"/>
      <c r="ZO3" s="117"/>
      <c r="ZP3" s="117"/>
      <c r="ZQ3" s="117"/>
      <c r="ZR3" s="117"/>
      <c r="ZS3" s="117"/>
      <c r="ZT3" s="117"/>
      <c r="ZU3" s="117"/>
      <c r="ZV3" s="117"/>
      <c r="ZW3" s="117"/>
      <c r="ZX3" s="117"/>
      <c r="ZY3" s="117"/>
      <c r="ZZ3" s="117"/>
      <c r="AAA3" s="117"/>
      <c r="AAB3" s="117"/>
      <c r="AAC3" s="117"/>
      <c r="AAD3" s="117"/>
      <c r="AAE3" s="117"/>
      <c r="AAF3" s="117"/>
      <c r="AAG3" s="117"/>
      <c r="AAH3" s="117"/>
      <c r="AAI3" s="117"/>
      <c r="AAJ3" s="117"/>
      <c r="AAK3" s="117"/>
      <c r="AAL3" s="117"/>
      <c r="AAM3" s="117"/>
      <c r="AAN3" s="117"/>
      <c r="AAO3" s="117"/>
      <c r="AAP3" s="117"/>
      <c r="AAQ3" s="117"/>
      <c r="AAR3" s="117"/>
      <c r="AAS3" s="117"/>
      <c r="AAT3" s="117"/>
      <c r="AAU3" s="117"/>
      <c r="AAV3" s="117"/>
      <c r="AAW3" s="117"/>
      <c r="AAX3" s="117"/>
      <c r="AAY3" s="117"/>
      <c r="AAZ3" s="117"/>
      <c r="ABA3" s="117"/>
      <c r="ABB3" s="117"/>
      <c r="ABC3" s="117"/>
      <c r="ABD3" s="117"/>
      <c r="ABE3" s="117"/>
      <c r="ABF3" s="117"/>
      <c r="ABG3" s="117"/>
      <c r="ABH3" s="117"/>
      <c r="ABI3" s="117"/>
      <c r="ABJ3" s="117"/>
      <c r="ABK3" s="117"/>
      <c r="ABL3" s="117"/>
      <c r="ABM3" s="117"/>
      <c r="ABN3" s="117"/>
      <c r="ABO3" s="117"/>
      <c r="ABP3" s="117"/>
      <c r="ABQ3" s="117"/>
      <c r="ABR3" s="117"/>
      <c r="ABS3" s="117"/>
      <c r="ABT3" s="117"/>
      <c r="ABU3" s="117"/>
      <c r="ABV3" s="117"/>
      <c r="ABW3" s="117"/>
      <c r="ABX3" s="117"/>
      <c r="ABY3" s="117"/>
      <c r="ABZ3" s="117"/>
      <c r="ACA3" s="117"/>
      <c r="ACB3" s="117"/>
      <c r="ACC3" s="117"/>
      <c r="ACD3" s="117"/>
      <c r="ACE3" s="117"/>
      <c r="ACF3" s="117"/>
      <c r="ACG3" s="117"/>
      <c r="ACH3" s="117"/>
      <c r="ACI3" s="117"/>
      <c r="ACJ3" s="117"/>
      <c r="ACK3" s="117"/>
      <c r="ACL3" s="117"/>
      <c r="ACM3" s="117"/>
      <c r="ACN3" s="117"/>
      <c r="ACO3" s="117"/>
      <c r="ACP3" s="117"/>
      <c r="ACQ3" s="117"/>
      <c r="ACR3" s="117"/>
      <c r="ACS3" s="117"/>
      <c r="ACT3" s="117"/>
      <c r="ACU3" s="117"/>
      <c r="ACV3" s="117"/>
      <c r="ACW3" s="117"/>
      <c r="ACX3" s="117"/>
      <c r="ACY3" s="117"/>
      <c r="ACZ3" s="117"/>
      <c r="ADA3" s="117"/>
      <c r="ADB3" s="117"/>
      <c r="ADC3" s="117"/>
      <c r="ADD3" s="117"/>
      <c r="ADE3" s="117"/>
      <c r="ADF3" s="117"/>
      <c r="ADG3" s="117"/>
      <c r="ADH3" s="117"/>
      <c r="ADI3" s="117"/>
      <c r="ADJ3" s="117"/>
      <c r="ADK3" s="117"/>
      <c r="ADL3" s="117"/>
      <c r="ADM3" s="117"/>
      <c r="ADN3" s="117"/>
      <c r="ADO3" s="117"/>
      <c r="ADP3" s="117"/>
      <c r="ADQ3" s="117"/>
      <c r="ADR3" s="117"/>
      <c r="ADS3" s="117"/>
      <c r="ADT3" s="117"/>
      <c r="ADU3" s="117"/>
      <c r="ADV3" s="117"/>
      <c r="ADW3" s="117"/>
      <c r="ADX3" s="117"/>
      <c r="ADY3" s="117"/>
      <c r="ADZ3" s="117"/>
      <c r="AEA3" s="117"/>
      <c r="AEB3" s="117"/>
      <c r="AEC3" s="117"/>
      <c r="AED3" s="117"/>
      <c r="AEE3" s="117"/>
      <c r="AEF3" s="117"/>
      <c r="AEG3" s="117"/>
      <c r="AEH3" s="117"/>
      <c r="AEI3" s="117"/>
      <c r="AEJ3" s="117"/>
      <c r="AEK3" s="117"/>
      <c r="AEL3" s="117"/>
      <c r="AEM3" s="117"/>
      <c r="AEN3" s="117"/>
      <c r="AEO3" s="117"/>
      <c r="AEP3" s="117"/>
      <c r="AEQ3" s="117"/>
      <c r="AER3" s="117"/>
      <c r="AES3" s="117"/>
      <c r="AET3" s="117"/>
      <c r="AEU3" s="117"/>
      <c r="AEV3" s="117"/>
      <c r="AEW3" s="117"/>
      <c r="AEX3" s="117"/>
      <c r="AEY3" s="117"/>
      <c r="AEZ3" s="117"/>
      <c r="AFA3" s="117"/>
      <c r="AFB3" s="117"/>
      <c r="AFC3" s="117"/>
      <c r="AFD3" s="117"/>
      <c r="AFE3" s="117"/>
      <c r="AFF3" s="117"/>
      <c r="AFG3" s="117"/>
      <c r="AFH3" s="117"/>
      <c r="AFI3" s="117"/>
      <c r="AFJ3" s="117"/>
      <c r="AFK3" s="117"/>
      <c r="AFL3" s="117"/>
      <c r="AFM3" s="117"/>
      <c r="AFN3" s="117"/>
      <c r="AFO3" s="117"/>
      <c r="AFP3" s="117"/>
      <c r="AFQ3" s="117"/>
      <c r="AFR3" s="117"/>
      <c r="AFS3" s="117"/>
      <c r="AFT3" s="117"/>
      <c r="AFU3" s="117"/>
      <c r="AFV3" s="117"/>
      <c r="AFW3" s="117"/>
      <c r="AFX3" s="117"/>
      <c r="AFY3" s="117"/>
      <c r="AFZ3" s="117"/>
      <c r="AGA3" s="117"/>
      <c r="AGB3" s="117"/>
      <c r="AGC3" s="117"/>
      <c r="AGD3" s="117"/>
      <c r="AGE3" s="117"/>
      <c r="AGF3" s="117"/>
      <c r="AGG3" s="117"/>
      <c r="AGH3" s="117"/>
      <c r="AGI3" s="117"/>
      <c r="AGJ3" s="117"/>
      <c r="AGK3" s="117"/>
      <c r="AGL3" s="117"/>
      <c r="AGM3" s="117"/>
      <c r="AGN3" s="117"/>
      <c r="AGO3" s="117"/>
      <c r="AGP3" s="117"/>
      <c r="AGQ3" s="117"/>
      <c r="AGR3" s="117"/>
      <c r="AGS3" s="117"/>
      <c r="AGT3" s="117"/>
      <c r="AGU3" s="117"/>
      <c r="AGV3" s="117"/>
      <c r="AGW3" s="117"/>
      <c r="AGX3" s="117"/>
      <c r="AGY3" s="117"/>
      <c r="AGZ3" s="117"/>
      <c r="AHA3" s="117"/>
      <c r="AHB3" s="117"/>
      <c r="AHC3" s="117"/>
      <c r="AHD3" s="117"/>
      <c r="AHE3" s="117"/>
      <c r="AHF3" s="117"/>
      <c r="AHG3" s="117"/>
      <c r="AHH3" s="117"/>
      <c r="AHI3" s="117"/>
      <c r="AHJ3" s="117"/>
      <c r="AHK3" s="117"/>
      <c r="AHL3" s="117"/>
      <c r="AHM3" s="117"/>
      <c r="AHN3" s="117"/>
      <c r="AHO3" s="117"/>
      <c r="AHP3" s="117"/>
      <c r="AHQ3" s="117"/>
      <c r="AHR3" s="117"/>
      <c r="AHS3" s="117"/>
      <c r="AHT3" s="117"/>
      <c r="AHU3" s="117"/>
      <c r="AHV3" s="117"/>
      <c r="AHW3" s="117"/>
      <c r="AHX3" s="117"/>
      <c r="AHY3" s="117"/>
      <c r="AHZ3" s="117"/>
      <c r="AIA3" s="117"/>
      <c r="AIB3" s="117"/>
      <c r="AIC3" s="117"/>
      <c r="AID3" s="117"/>
      <c r="AIE3" s="117"/>
      <c r="AIF3" s="117"/>
      <c r="AIG3" s="117"/>
      <c r="AIH3" s="117"/>
      <c r="AII3" s="117"/>
      <c r="AIJ3" s="117"/>
    </row>
    <row r="4" spans="1:920" s="109" customFormat="1" ht="12.95" customHeight="1">
      <c r="A4" s="118"/>
      <c r="B4" s="118"/>
      <c r="C4" s="118"/>
      <c r="D4" s="118"/>
      <c r="E4" s="241" t="s">
        <v>2540</v>
      </c>
      <c r="F4" s="102"/>
      <c r="G4" s="102"/>
      <c r="H4" s="102"/>
      <c r="I4" s="106"/>
      <c r="K4" s="24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c r="IP4" s="102"/>
      <c r="IQ4" s="102"/>
      <c r="IR4" s="102"/>
      <c r="IS4" s="102"/>
      <c r="IT4" s="102"/>
      <c r="IU4" s="102"/>
      <c r="IV4" s="102"/>
      <c r="IW4" s="102"/>
      <c r="IX4" s="102"/>
      <c r="IY4" s="102"/>
      <c r="IZ4" s="102"/>
      <c r="JA4" s="102"/>
      <c r="JB4" s="102"/>
      <c r="JC4" s="102"/>
      <c r="JD4" s="102"/>
      <c r="JE4" s="102"/>
      <c r="JF4" s="102"/>
      <c r="JG4" s="102"/>
      <c r="JH4" s="102"/>
      <c r="JI4" s="102"/>
      <c r="JJ4" s="102"/>
      <c r="JK4" s="102"/>
      <c r="JL4" s="102"/>
      <c r="JM4" s="102"/>
      <c r="JN4" s="102"/>
      <c r="JO4" s="102"/>
      <c r="JP4" s="102"/>
      <c r="JQ4" s="102"/>
      <c r="JR4" s="102"/>
      <c r="JS4" s="102"/>
      <c r="JT4" s="102"/>
      <c r="JU4" s="102"/>
      <c r="JV4" s="102"/>
      <c r="JW4" s="102"/>
      <c r="JX4" s="102"/>
      <c r="JY4" s="102"/>
      <c r="JZ4" s="102"/>
      <c r="KA4" s="102"/>
      <c r="KB4" s="102"/>
      <c r="KC4" s="102"/>
      <c r="KD4" s="102"/>
      <c r="KE4" s="102"/>
      <c r="KF4" s="102"/>
      <c r="KG4" s="102"/>
      <c r="KH4" s="102"/>
      <c r="KI4" s="102"/>
      <c r="KJ4" s="102"/>
      <c r="KK4" s="102"/>
      <c r="KL4" s="102"/>
      <c r="KM4" s="102"/>
      <c r="KN4" s="102"/>
      <c r="KO4" s="102"/>
      <c r="KP4" s="102"/>
      <c r="KQ4" s="102"/>
      <c r="KR4" s="102"/>
      <c r="KS4" s="102"/>
      <c r="KT4" s="102"/>
      <c r="KU4" s="102"/>
      <c r="KV4" s="102"/>
      <c r="KW4" s="102"/>
      <c r="KX4" s="102"/>
      <c r="KY4" s="102"/>
      <c r="KZ4" s="102"/>
      <c r="LA4" s="102"/>
      <c r="LB4" s="102"/>
      <c r="LC4" s="102"/>
      <c r="LD4" s="102"/>
      <c r="LE4" s="102"/>
      <c r="LF4" s="102"/>
      <c r="LG4" s="102"/>
      <c r="LH4" s="102"/>
      <c r="LI4" s="102"/>
      <c r="LJ4" s="102"/>
      <c r="LK4" s="102"/>
      <c r="LL4" s="102"/>
      <c r="LM4" s="102"/>
      <c r="LN4" s="102"/>
      <c r="LO4" s="102"/>
      <c r="LP4" s="102"/>
      <c r="LQ4" s="102"/>
      <c r="LR4" s="102"/>
      <c r="LS4" s="102"/>
      <c r="LT4" s="102"/>
      <c r="LU4" s="102"/>
      <c r="LV4" s="102"/>
      <c r="LW4" s="102"/>
      <c r="LX4" s="102"/>
      <c r="LY4" s="102"/>
      <c r="LZ4" s="102"/>
      <c r="MA4" s="102"/>
      <c r="MB4" s="102"/>
      <c r="MC4" s="102"/>
      <c r="MD4" s="102"/>
      <c r="ME4" s="102"/>
      <c r="MF4" s="102"/>
      <c r="MG4" s="102"/>
      <c r="MH4" s="102"/>
      <c r="MI4" s="102"/>
      <c r="MJ4" s="102"/>
      <c r="MK4" s="102"/>
      <c r="ML4" s="102"/>
      <c r="MM4" s="102"/>
      <c r="MN4" s="102"/>
      <c r="MO4" s="102"/>
      <c r="MP4" s="102"/>
      <c r="MQ4" s="102"/>
      <c r="MR4" s="102"/>
      <c r="MS4" s="102"/>
      <c r="MT4" s="102"/>
      <c r="MU4" s="102"/>
      <c r="MV4" s="102"/>
      <c r="MW4" s="102"/>
      <c r="MX4" s="102"/>
      <c r="MY4" s="102"/>
      <c r="MZ4" s="102"/>
      <c r="NA4" s="102"/>
      <c r="NB4" s="102"/>
      <c r="NC4" s="102"/>
      <c r="ND4" s="102"/>
      <c r="NE4" s="102"/>
      <c r="NF4" s="102"/>
      <c r="NG4" s="102"/>
      <c r="NH4" s="102"/>
      <c r="NI4" s="102"/>
      <c r="NJ4" s="102"/>
      <c r="NK4" s="102"/>
      <c r="NL4" s="102"/>
      <c r="NM4" s="102"/>
      <c r="NN4" s="102"/>
      <c r="NO4" s="102"/>
      <c r="NP4" s="102"/>
      <c r="NQ4" s="102"/>
      <c r="NR4" s="102"/>
      <c r="NS4" s="102"/>
      <c r="NT4" s="102"/>
      <c r="NU4" s="102"/>
      <c r="NV4" s="102"/>
      <c r="NW4" s="102"/>
      <c r="NX4" s="102"/>
      <c r="NY4" s="102"/>
      <c r="NZ4" s="102"/>
      <c r="OA4" s="102"/>
      <c r="OB4" s="102"/>
      <c r="OC4" s="102"/>
      <c r="OD4" s="102"/>
      <c r="OE4" s="102"/>
      <c r="OF4" s="102"/>
      <c r="OG4" s="102"/>
      <c r="OH4" s="102"/>
      <c r="OI4" s="102"/>
      <c r="OJ4" s="102"/>
      <c r="OK4" s="102"/>
      <c r="OL4" s="102"/>
      <c r="OM4" s="102"/>
      <c r="ON4" s="102"/>
      <c r="OO4" s="102"/>
      <c r="OP4" s="102"/>
      <c r="OQ4" s="102"/>
      <c r="OR4" s="102"/>
      <c r="OS4" s="102"/>
      <c r="OT4" s="102"/>
      <c r="OU4" s="102"/>
      <c r="OV4" s="102"/>
      <c r="OW4" s="102"/>
      <c r="OX4" s="102"/>
      <c r="OY4" s="102"/>
      <c r="OZ4" s="102"/>
      <c r="PA4" s="102"/>
      <c r="PB4" s="102"/>
      <c r="PC4" s="102"/>
      <c r="PD4" s="102"/>
      <c r="PE4" s="102"/>
      <c r="PF4" s="102"/>
      <c r="PG4" s="102"/>
      <c r="PH4" s="102"/>
      <c r="PI4" s="102"/>
      <c r="PJ4" s="102"/>
      <c r="PK4" s="102"/>
      <c r="PL4" s="102"/>
      <c r="PM4" s="102"/>
      <c r="PN4" s="102"/>
      <c r="PO4" s="102"/>
      <c r="PP4" s="102"/>
      <c r="PQ4" s="102"/>
      <c r="PR4" s="102"/>
      <c r="PS4" s="102"/>
      <c r="PT4" s="102"/>
      <c r="PU4" s="102"/>
      <c r="PV4" s="102"/>
      <c r="PW4" s="102"/>
      <c r="PX4" s="102"/>
      <c r="PY4" s="102"/>
      <c r="PZ4" s="102"/>
      <c r="QA4" s="102"/>
      <c r="QB4" s="102"/>
      <c r="QC4" s="102"/>
      <c r="QD4" s="102"/>
      <c r="QE4" s="102"/>
      <c r="QF4" s="102"/>
      <c r="QG4" s="102"/>
      <c r="QH4" s="102"/>
      <c r="QI4" s="102"/>
      <c r="QJ4" s="102"/>
      <c r="QK4" s="102"/>
      <c r="QL4" s="102"/>
      <c r="QM4" s="102"/>
      <c r="QN4" s="102"/>
      <c r="QO4" s="102"/>
      <c r="QP4" s="102"/>
      <c r="QQ4" s="102"/>
      <c r="QR4" s="102"/>
      <c r="QS4" s="102"/>
      <c r="QT4" s="102"/>
      <c r="QU4" s="102"/>
      <c r="QV4" s="102"/>
      <c r="QW4" s="102"/>
      <c r="QX4" s="102"/>
      <c r="QY4" s="102"/>
      <c r="QZ4" s="102"/>
      <c r="RA4" s="102"/>
      <c r="RB4" s="102"/>
      <c r="RC4" s="102"/>
      <c r="RD4" s="102"/>
      <c r="RE4" s="102"/>
      <c r="RF4" s="102"/>
      <c r="RG4" s="102"/>
      <c r="RH4" s="102"/>
      <c r="RI4" s="102"/>
      <c r="RJ4" s="102"/>
      <c r="RK4" s="102"/>
      <c r="RL4" s="102"/>
      <c r="RM4" s="102"/>
      <c r="RN4" s="102"/>
      <c r="RO4" s="102"/>
      <c r="RP4" s="102"/>
      <c r="RQ4" s="102"/>
      <c r="RR4" s="102"/>
      <c r="RS4" s="102"/>
      <c r="RT4" s="102"/>
      <c r="RU4" s="102"/>
      <c r="RV4" s="102"/>
      <c r="RW4" s="102"/>
      <c r="RX4" s="102"/>
      <c r="RY4" s="102"/>
      <c r="RZ4" s="102"/>
      <c r="SA4" s="102"/>
      <c r="SB4" s="102"/>
      <c r="SC4" s="102"/>
      <c r="SD4" s="102"/>
      <c r="SE4" s="102"/>
      <c r="SF4" s="102"/>
      <c r="SG4" s="102"/>
      <c r="SH4" s="102"/>
      <c r="SI4" s="102"/>
      <c r="SJ4" s="102"/>
      <c r="SK4" s="102"/>
      <c r="SL4" s="102"/>
      <c r="SM4" s="102"/>
      <c r="SN4" s="102"/>
      <c r="SO4" s="102"/>
      <c r="SP4" s="102"/>
      <c r="SQ4" s="102"/>
      <c r="SR4" s="102"/>
      <c r="SS4" s="102"/>
      <c r="ST4" s="102"/>
      <c r="SU4" s="102"/>
      <c r="SV4" s="102"/>
      <c r="SW4" s="102"/>
      <c r="SX4" s="102"/>
      <c r="SY4" s="102"/>
      <c r="SZ4" s="102"/>
      <c r="TA4" s="102"/>
      <c r="TB4" s="102"/>
      <c r="TC4" s="102"/>
      <c r="TD4" s="102"/>
      <c r="TE4" s="102"/>
      <c r="TF4" s="102"/>
      <c r="TG4" s="102"/>
      <c r="TH4" s="102"/>
      <c r="TI4" s="102"/>
      <c r="TJ4" s="102"/>
      <c r="TK4" s="102"/>
      <c r="TL4" s="102"/>
      <c r="TM4" s="102"/>
      <c r="TN4" s="102"/>
      <c r="TO4" s="102"/>
      <c r="TP4" s="102"/>
      <c r="TQ4" s="102"/>
      <c r="TR4" s="102"/>
      <c r="TS4" s="102"/>
      <c r="TT4" s="102"/>
      <c r="TU4" s="102"/>
      <c r="TV4" s="102"/>
      <c r="TW4" s="102"/>
      <c r="TX4" s="102"/>
      <c r="TY4" s="102"/>
      <c r="TZ4" s="102"/>
      <c r="UA4" s="102"/>
      <c r="UB4" s="102"/>
      <c r="UC4" s="102"/>
      <c r="UD4" s="102"/>
      <c r="UE4" s="102"/>
      <c r="UF4" s="102"/>
      <c r="UG4" s="102"/>
      <c r="UH4" s="102"/>
      <c r="UI4" s="102"/>
      <c r="UJ4" s="102"/>
      <c r="UK4" s="102"/>
      <c r="UL4" s="102"/>
      <c r="UM4" s="102"/>
      <c r="UN4" s="102"/>
      <c r="UO4" s="102"/>
      <c r="UP4" s="102"/>
      <c r="UQ4" s="102"/>
      <c r="UR4" s="102"/>
      <c r="US4" s="102"/>
      <c r="UT4" s="102"/>
      <c r="UU4" s="102"/>
      <c r="UV4" s="102"/>
      <c r="UW4" s="102"/>
      <c r="UX4" s="102"/>
      <c r="UY4" s="102"/>
      <c r="UZ4" s="102"/>
      <c r="VA4" s="102"/>
      <c r="VB4" s="102"/>
      <c r="VC4" s="102"/>
      <c r="VD4" s="102"/>
      <c r="VE4" s="102"/>
      <c r="VF4" s="102"/>
      <c r="VG4" s="102"/>
      <c r="VH4" s="102"/>
      <c r="VI4" s="102"/>
      <c r="VJ4" s="102"/>
      <c r="VK4" s="102"/>
      <c r="VL4" s="102"/>
      <c r="VM4" s="102"/>
      <c r="VN4" s="102"/>
      <c r="VO4" s="102"/>
      <c r="VP4" s="102"/>
      <c r="VQ4" s="102"/>
      <c r="VR4" s="102"/>
      <c r="VS4" s="102"/>
      <c r="VT4" s="102"/>
      <c r="VU4" s="102"/>
      <c r="VV4" s="102"/>
      <c r="VW4" s="102"/>
      <c r="VX4" s="102"/>
      <c r="VY4" s="102"/>
      <c r="VZ4" s="102"/>
      <c r="WA4" s="102"/>
      <c r="WB4" s="102"/>
      <c r="WC4" s="102"/>
      <c r="WD4" s="102"/>
      <c r="WE4" s="102"/>
      <c r="WF4" s="102"/>
      <c r="WG4" s="102"/>
      <c r="WH4" s="102"/>
      <c r="WI4" s="102"/>
      <c r="WJ4" s="102"/>
      <c r="WK4" s="102"/>
      <c r="WL4" s="102"/>
      <c r="WM4" s="102"/>
      <c r="WN4" s="102"/>
      <c r="WO4" s="102"/>
      <c r="WP4" s="102"/>
      <c r="WQ4" s="102"/>
      <c r="WR4" s="102"/>
      <c r="WS4" s="102"/>
      <c r="WT4" s="102"/>
      <c r="WU4" s="102"/>
      <c r="WV4" s="102"/>
      <c r="WW4" s="102"/>
      <c r="WX4" s="102"/>
      <c r="WY4" s="102"/>
      <c r="WZ4" s="102"/>
      <c r="XA4" s="102"/>
      <c r="XB4" s="102"/>
      <c r="XC4" s="102"/>
      <c r="XD4" s="102"/>
      <c r="XE4" s="102"/>
      <c r="XF4" s="102"/>
      <c r="XG4" s="102"/>
      <c r="XH4" s="102"/>
      <c r="XI4" s="102"/>
      <c r="XJ4" s="102"/>
      <c r="XK4" s="102"/>
      <c r="XL4" s="102"/>
      <c r="XM4" s="102"/>
      <c r="XN4" s="102"/>
      <c r="XO4" s="102"/>
      <c r="XP4" s="102"/>
      <c r="XQ4" s="102"/>
      <c r="XR4" s="102"/>
      <c r="XS4" s="102"/>
      <c r="XT4" s="102"/>
      <c r="XU4" s="102"/>
      <c r="XV4" s="102"/>
      <c r="XW4" s="102"/>
      <c r="XX4" s="102"/>
      <c r="XY4" s="102"/>
      <c r="XZ4" s="102"/>
      <c r="YA4" s="102"/>
      <c r="YB4" s="102"/>
      <c r="YC4" s="102"/>
      <c r="YD4" s="102"/>
      <c r="YE4" s="102"/>
      <c r="YF4" s="102"/>
      <c r="YG4" s="102"/>
      <c r="YH4" s="102"/>
      <c r="YI4" s="102"/>
      <c r="YJ4" s="102"/>
      <c r="YK4" s="102"/>
      <c r="YL4" s="102"/>
      <c r="YM4" s="102"/>
      <c r="YN4" s="102"/>
      <c r="YO4" s="102"/>
      <c r="YP4" s="102"/>
      <c r="YQ4" s="102"/>
      <c r="YR4" s="102"/>
      <c r="YS4" s="102"/>
      <c r="YT4" s="102"/>
      <c r="YU4" s="102"/>
      <c r="YV4" s="102"/>
      <c r="YW4" s="102"/>
      <c r="YX4" s="102"/>
      <c r="YY4" s="102"/>
      <c r="YZ4" s="102"/>
      <c r="ZA4" s="102"/>
      <c r="ZB4" s="102"/>
      <c r="ZC4" s="102"/>
      <c r="ZD4" s="102"/>
      <c r="ZE4" s="102"/>
      <c r="ZF4" s="102"/>
      <c r="ZG4" s="102"/>
      <c r="ZH4" s="102"/>
      <c r="ZI4" s="102"/>
      <c r="ZJ4" s="102"/>
      <c r="ZK4" s="102"/>
      <c r="ZL4" s="102"/>
      <c r="ZM4" s="102"/>
      <c r="ZN4" s="102"/>
      <c r="ZO4" s="102"/>
      <c r="ZP4" s="102"/>
      <c r="ZQ4" s="102"/>
      <c r="ZR4" s="102"/>
      <c r="ZS4" s="102"/>
      <c r="ZT4" s="102"/>
      <c r="ZU4" s="102"/>
      <c r="ZV4" s="102"/>
      <c r="ZW4" s="102"/>
      <c r="ZX4" s="102"/>
      <c r="ZY4" s="102"/>
      <c r="ZZ4" s="102"/>
      <c r="AAA4" s="102"/>
      <c r="AAB4" s="102"/>
      <c r="AAC4" s="102"/>
      <c r="AAD4" s="102"/>
      <c r="AAE4" s="102"/>
      <c r="AAF4" s="102"/>
      <c r="AAG4" s="102"/>
      <c r="AAH4" s="102"/>
      <c r="AAI4" s="102"/>
      <c r="AAJ4" s="102"/>
      <c r="AAK4" s="102"/>
      <c r="AAL4" s="102"/>
      <c r="AAM4" s="102"/>
      <c r="AAN4" s="102"/>
      <c r="AAO4" s="102"/>
      <c r="AAP4" s="102"/>
      <c r="AAQ4" s="102"/>
      <c r="AAR4" s="102"/>
      <c r="AAS4" s="102"/>
      <c r="AAT4" s="102"/>
      <c r="AAU4" s="102"/>
      <c r="AAV4" s="102"/>
      <c r="AAW4" s="102"/>
      <c r="AAX4" s="102"/>
      <c r="AAY4" s="102"/>
      <c r="AAZ4" s="102"/>
      <c r="ABA4" s="102"/>
      <c r="ABB4" s="102"/>
      <c r="ABC4" s="102"/>
      <c r="ABD4" s="102"/>
      <c r="ABE4" s="102"/>
      <c r="ABF4" s="102"/>
      <c r="ABG4" s="102"/>
      <c r="ABH4" s="102"/>
      <c r="ABI4" s="102"/>
      <c r="ABJ4" s="102"/>
      <c r="ABK4" s="102"/>
      <c r="ABL4" s="102"/>
      <c r="ABM4" s="102"/>
      <c r="ABN4" s="102"/>
      <c r="ABO4" s="102"/>
      <c r="ABP4" s="102"/>
      <c r="ABQ4" s="102"/>
      <c r="ABR4" s="102"/>
      <c r="ABS4" s="102"/>
      <c r="ABT4" s="102"/>
      <c r="ABU4" s="102"/>
      <c r="ABV4" s="102"/>
      <c r="ABW4" s="102"/>
      <c r="ABX4" s="102"/>
      <c r="ABY4" s="102"/>
      <c r="ABZ4" s="102"/>
      <c r="ACA4" s="102"/>
      <c r="ACB4" s="102"/>
      <c r="ACC4" s="102"/>
      <c r="ACD4" s="102"/>
      <c r="ACE4" s="102"/>
      <c r="ACF4" s="102"/>
      <c r="ACG4" s="102"/>
      <c r="ACH4" s="102"/>
      <c r="ACI4" s="102"/>
      <c r="ACJ4" s="102"/>
      <c r="ACK4" s="102"/>
      <c r="ACL4" s="102"/>
      <c r="ACM4" s="102"/>
      <c r="ACN4" s="102"/>
      <c r="ACO4" s="102"/>
      <c r="ACP4" s="102"/>
      <c r="ACQ4" s="102"/>
      <c r="ACR4" s="102"/>
      <c r="ACS4" s="102"/>
      <c r="ACT4" s="102"/>
      <c r="ACU4" s="102"/>
      <c r="ACV4" s="102"/>
      <c r="ACW4" s="102"/>
      <c r="ACX4" s="102"/>
      <c r="ACY4" s="102"/>
      <c r="ACZ4" s="102"/>
      <c r="ADA4" s="102"/>
      <c r="ADB4" s="102"/>
      <c r="ADC4" s="102"/>
      <c r="ADD4" s="102"/>
      <c r="ADE4" s="102"/>
      <c r="ADF4" s="102"/>
      <c r="ADG4" s="102"/>
      <c r="ADH4" s="102"/>
      <c r="ADI4" s="102"/>
      <c r="ADJ4" s="102"/>
      <c r="ADK4" s="102"/>
      <c r="ADL4" s="102"/>
      <c r="ADM4" s="102"/>
      <c r="ADN4" s="102"/>
      <c r="ADO4" s="102"/>
      <c r="ADP4" s="102"/>
      <c r="ADQ4" s="102"/>
      <c r="ADR4" s="102"/>
      <c r="ADS4" s="102"/>
      <c r="ADT4" s="102"/>
      <c r="ADU4" s="102"/>
      <c r="ADV4" s="102"/>
      <c r="ADW4" s="102"/>
      <c r="ADX4" s="102"/>
      <c r="ADY4" s="102"/>
      <c r="ADZ4" s="102"/>
      <c r="AEA4" s="102"/>
      <c r="AEB4" s="102"/>
      <c r="AEC4" s="102"/>
      <c r="AED4" s="102"/>
      <c r="AEE4" s="102"/>
      <c r="AEF4" s="102"/>
      <c r="AEG4" s="102"/>
      <c r="AEH4" s="102"/>
      <c r="AEI4" s="102"/>
      <c r="AEJ4" s="102"/>
      <c r="AEK4" s="102"/>
      <c r="AEL4" s="102"/>
      <c r="AEM4" s="102"/>
      <c r="AEN4" s="102"/>
      <c r="AEO4" s="102"/>
      <c r="AEP4" s="102"/>
      <c r="AEQ4" s="102"/>
      <c r="AER4" s="102"/>
      <c r="AES4" s="102"/>
      <c r="AET4" s="102"/>
      <c r="AEU4" s="102"/>
      <c r="AEV4" s="102"/>
      <c r="AEW4" s="102"/>
      <c r="AEX4" s="102"/>
      <c r="AEY4" s="102"/>
      <c r="AEZ4" s="102"/>
      <c r="AFA4" s="102"/>
      <c r="AFB4" s="102"/>
      <c r="AFC4" s="102"/>
      <c r="AFD4" s="102"/>
      <c r="AFE4" s="102"/>
      <c r="AFF4" s="102"/>
      <c r="AFG4" s="102"/>
      <c r="AFH4" s="102"/>
      <c r="AFI4" s="102"/>
      <c r="AFJ4" s="102"/>
      <c r="AFK4" s="102"/>
      <c r="AFL4" s="102"/>
      <c r="AFM4" s="102"/>
      <c r="AFN4" s="102"/>
      <c r="AFO4" s="102"/>
      <c r="AFP4" s="102"/>
      <c r="AFQ4" s="102"/>
      <c r="AFR4" s="102"/>
      <c r="AFS4" s="102"/>
      <c r="AFT4" s="102"/>
      <c r="AFU4" s="102"/>
      <c r="AFV4" s="102"/>
      <c r="AFW4" s="102"/>
      <c r="AFX4" s="102"/>
      <c r="AFY4" s="102"/>
      <c r="AFZ4" s="102"/>
      <c r="AGA4" s="102"/>
      <c r="AGB4" s="102"/>
      <c r="AGC4" s="102"/>
      <c r="AGD4" s="102"/>
      <c r="AGE4" s="102"/>
      <c r="AGF4" s="102"/>
      <c r="AGG4" s="102"/>
      <c r="AGH4" s="102"/>
      <c r="AGI4" s="102"/>
      <c r="AGJ4" s="102"/>
      <c r="AGK4" s="102"/>
      <c r="AGL4" s="102"/>
      <c r="AGM4" s="102"/>
      <c r="AGN4" s="102"/>
      <c r="AGO4" s="102"/>
      <c r="AGP4" s="102"/>
      <c r="AGQ4" s="102"/>
      <c r="AGR4" s="102"/>
      <c r="AGS4" s="102"/>
      <c r="AGT4" s="102"/>
      <c r="AGU4" s="102"/>
      <c r="AGV4" s="102"/>
      <c r="AGW4" s="102"/>
      <c r="AGX4" s="102"/>
      <c r="AGY4" s="102"/>
      <c r="AGZ4" s="102"/>
      <c r="AHA4" s="102"/>
      <c r="AHB4" s="102"/>
      <c r="AHC4" s="102"/>
      <c r="AHD4" s="102"/>
      <c r="AHE4" s="102"/>
      <c r="AHF4" s="102"/>
      <c r="AHG4" s="102"/>
      <c r="AHH4" s="102"/>
      <c r="AHI4" s="102"/>
      <c r="AHJ4" s="102"/>
      <c r="AHK4" s="102"/>
      <c r="AHL4" s="102"/>
      <c r="AHM4" s="102"/>
      <c r="AHN4" s="102"/>
      <c r="AHO4" s="102"/>
      <c r="AHP4" s="102"/>
      <c r="AHQ4" s="102"/>
      <c r="AHR4" s="102"/>
      <c r="AHS4" s="102"/>
      <c r="AHT4" s="102"/>
      <c r="AHU4" s="102"/>
      <c r="AHV4" s="102"/>
      <c r="AHW4" s="102"/>
      <c r="AHX4" s="102"/>
      <c r="AHY4" s="102"/>
      <c r="AHZ4" s="102"/>
      <c r="AIA4" s="102"/>
      <c r="AIB4" s="102"/>
      <c r="AIC4" s="102"/>
      <c r="AID4" s="102"/>
      <c r="AIE4" s="102"/>
      <c r="AIF4" s="102"/>
      <c r="AIG4" s="102"/>
      <c r="AIH4" s="102"/>
      <c r="AII4" s="102"/>
      <c r="AIJ4" s="102"/>
    </row>
    <row r="5" spans="1:920" s="108" customFormat="1" ht="12.95" customHeight="1">
      <c r="A5" s="116"/>
      <c r="B5" s="116"/>
      <c r="C5" s="116"/>
      <c r="D5" s="116"/>
      <c r="E5" s="362" t="str">
        <f>BS!E5</f>
        <v>35.11</v>
      </c>
      <c r="F5" s="362"/>
      <c r="G5" s="362"/>
      <c r="H5" s="362"/>
      <c r="I5" s="104"/>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17"/>
      <c r="EU5" s="117"/>
      <c r="EV5" s="117"/>
      <c r="EW5" s="117"/>
      <c r="EX5" s="117"/>
      <c r="EY5" s="117"/>
      <c r="EZ5" s="117"/>
      <c r="FA5" s="117"/>
      <c r="FB5" s="117"/>
      <c r="FC5" s="117"/>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7"/>
      <c r="JL5" s="117"/>
      <c r="JM5" s="117"/>
      <c r="JN5" s="117"/>
      <c r="JO5" s="117"/>
      <c r="JP5" s="117"/>
      <c r="JQ5" s="117"/>
      <c r="JR5" s="117"/>
      <c r="JS5" s="117"/>
      <c r="JT5" s="117"/>
      <c r="JU5" s="117"/>
      <c r="JV5" s="117"/>
      <c r="JW5" s="117"/>
      <c r="JX5" s="117"/>
      <c r="JY5" s="117"/>
      <c r="JZ5" s="117"/>
      <c r="KA5" s="117"/>
      <c r="KB5" s="117"/>
      <c r="KC5" s="117"/>
      <c r="KD5" s="117"/>
      <c r="KE5" s="117"/>
      <c r="KF5" s="117"/>
      <c r="KG5" s="117"/>
      <c r="KH5" s="117"/>
      <c r="KI5" s="117"/>
      <c r="KJ5" s="117"/>
      <c r="KK5" s="117"/>
      <c r="KL5" s="117"/>
      <c r="KM5" s="117"/>
      <c r="KN5" s="117"/>
      <c r="KO5" s="117"/>
      <c r="KP5" s="117"/>
      <c r="KQ5" s="117"/>
      <c r="KR5" s="117"/>
      <c r="KS5" s="117"/>
      <c r="KT5" s="117"/>
      <c r="KU5" s="117"/>
      <c r="KV5" s="117"/>
      <c r="KW5" s="117"/>
      <c r="KX5" s="117"/>
      <c r="KY5" s="117"/>
      <c r="KZ5" s="117"/>
      <c r="LA5" s="117"/>
      <c r="LB5" s="117"/>
      <c r="LC5" s="117"/>
      <c r="LD5" s="117"/>
      <c r="LE5" s="117"/>
      <c r="LF5" s="117"/>
      <c r="LG5" s="117"/>
      <c r="LH5" s="117"/>
      <c r="LI5" s="117"/>
      <c r="LJ5" s="117"/>
      <c r="LK5" s="117"/>
      <c r="LL5" s="117"/>
      <c r="LM5" s="117"/>
      <c r="LN5" s="117"/>
      <c r="LO5" s="117"/>
      <c r="LP5" s="117"/>
      <c r="LQ5" s="117"/>
      <c r="LR5" s="117"/>
      <c r="LS5" s="117"/>
      <c r="LT5" s="117"/>
      <c r="LU5" s="117"/>
      <c r="LV5" s="117"/>
      <c r="LW5" s="117"/>
      <c r="LX5" s="117"/>
      <c r="LY5" s="117"/>
      <c r="LZ5" s="117"/>
      <c r="MA5" s="117"/>
      <c r="MB5" s="117"/>
      <c r="MC5" s="117"/>
      <c r="MD5" s="117"/>
      <c r="ME5" s="117"/>
      <c r="MF5" s="117"/>
      <c r="MG5" s="117"/>
      <c r="MH5" s="117"/>
      <c r="MI5" s="117"/>
      <c r="MJ5" s="117"/>
      <c r="MK5" s="117"/>
      <c r="ML5" s="117"/>
      <c r="MM5" s="117"/>
      <c r="MN5" s="117"/>
      <c r="MO5" s="117"/>
      <c r="MP5" s="117"/>
      <c r="MQ5" s="117"/>
      <c r="MR5" s="117"/>
      <c r="MS5" s="117"/>
      <c r="MT5" s="117"/>
      <c r="MU5" s="117"/>
      <c r="MV5" s="117"/>
      <c r="MW5" s="117"/>
      <c r="MX5" s="117"/>
      <c r="MY5" s="117"/>
      <c r="MZ5" s="117"/>
      <c r="NA5" s="117"/>
      <c r="NB5" s="117"/>
      <c r="NC5" s="117"/>
      <c r="ND5" s="117"/>
      <c r="NE5" s="117"/>
      <c r="NF5" s="117"/>
      <c r="NG5" s="117"/>
      <c r="NH5" s="117"/>
      <c r="NI5" s="117"/>
      <c r="NJ5" s="117"/>
      <c r="NK5" s="117"/>
      <c r="NL5" s="117"/>
      <c r="NM5" s="117"/>
      <c r="NN5" s="117"/>
      <c r="NO5" s="117"/>
      <c r="NP5" s="117"/>
      <c r="NQ5" s="117"/>
      <c r="NR5" s="117"/>
      <c r="NS5" s="117"/>
      <c r="NT5" s="117"/>
      <c r="NU5" s="117"/>
      <c r="NV5" s="117"/>
      <c r="NW5" s="117"/>
      <c r="NX5" s="117"/>
      <c r="NY5" s="117"/>
      <c r="NZ5" s="117"/>
      <c r="OA5" s="117"/>
      <c r="OB5" s="117"/>
      <c r="OC5" s="117"/>
      <c r="OD5" s="117"/>
      <c r="OE5" s="117"/>
      <c r="OF5" s="117"/>
      <c r="OG5" s="117"/>
      <c r="OH5" s="117"/>
      <c r="OI5" s="117"/>
      <c r="OJ5" s="117"/>
      <c r="OK5" s="117"/>
      <c r="OL5" s="117"/>
      <c r="OM5" s="117"/>
      <c r="ON5" s="117"/>
      <c r="OO5" s="117"/>
      <c r="OP5" s="117"/>
      <c r="OQ5" s="117"/>
      <c r="OR5" s="117"/>
      <c r="OS5" s="117"/>
      <c r="OT5" s="117"/>
      <c r="OU5" s="117"/>
      <c r="OV5" s="117"/>
      <c r="OW5" s="117"/>
      <c r="OX5" s="117"/>
      <c r="OY5" s="117"/>
      <c r="OZ5" s="117"/>
      <c r="PA5" s="117"/>
      <c r="PB5" s="117"/>
      <c r="PC5" s="117"/>
      <c r="PD5" s="117"/>
      <c r="PE5" s="117"/>
      <c r="PF5" s="117"/>
      <c r="PG5" s="117"/>
      <c r="PH5" s="117"/>
      <c r="PI5" s="117"/>
      <c r="PJ5" s="117"/>
      <c r="PK5" s="117"/>
      <c r="PL5" s="117"/>
      <c r="PM5" s="117"/>
      <c r="PN5" s="117"/>
      <c r="PO5" s="117"/>
      <c r="PP5" s="117"/>
      <c r="PQ5" s="117"/>
      <c r="PR5" s="117"/>
      <c r="PS5" s="117"/>
      <c r="PT5" s="117"/>
      <c r="PU5" s="117"/>
      <c r="PV5" s="117"/>
      <c r="PW5" s="117"/>
      <c r="PX5" s="117"/>
      <c r="PY5" s="117"/>
      <c r="PZ5" s="117"/>
      <c r="QA5" s="117"/>
      <c r="QB5" s="117"/>
      <c r="QC5" s="117"/>
      <c r="QD5" s="117"/>
      <c r="QE5" s="117"/>
      <c r="QF5" s="117"/>
      <c r="QG5" s="117"/>
      <c r="QH5" s="117"/>
      <c r="QI5" s="117"/>
      <c r="QJ5" s="117"/>
      <c r="QK5" s="117"/>
      <c r="QL5" s="117"/>
      <c r="QM5" s="117"/>
      <c r="QN5" s="117"/>
      <c r="QO5" s="117"/>
      <c r="QP5" s="117"/>
      <c r="QQ5" s="117"/>
      <c r="QR5" s="117"/>
      <c r="QS5" s="117"/>
      <c r="QT5" s="117"/>
      <c r="QU5" s="117"/>
      <c r="QV5" s="117"/>
      <c r="QW5" s="117"/>
      <c r="QX5" s="117"/>
      <c r="QY5" s="117"/>
      <c r="QZ5" s="117"/>
      <c r="RA5" s="117"/>
      <c r="RB5" s="117"/>
      <c r="RC5" s="117"/>
      <c r="RD5" s="117"/>
      <c r="RE5" s="117"/>
      <c r="RF5" s="117"/>
      <c r="RG5" s="117"/>
      <c r="RH5" s="117"/>
      <c r="RI5" s="117"/>
      <c r="RJ5" s="117"/>
      <c r="RK5" s="117"/>
      <c r="RL5" s="117"/>
      <c r="RM5" s="117"/>
      <c r="RN5" s="117"/>
      <c r="RO5" s="117"/>
      <c r="RP5" s="117"/>
      <c r="RQ5" s="117"/>
      <c r="RR5" s="117"/>
      <c r="RS5" s="117"/>
      <c r="RT5" s="117"/>
      <c r="RU5" s="117"/>
      <c r="RV5" s="117"/>
      <c r="RW5" s="117"/>
      <c r="RX5" s="117"/>
      <c r="RY5" s="117"/>
      <c r="RZ5" s="117"/>
      <c r="SA5" s="117"/>
      <c r="SB5" s="117"/>
      <c r="SC5" s="117"/>
      <c r="SD5" s="117"/>
      <c r="SE5" s="117"/>
      <c r="SF5" s="117"/>
      <c r="SG5" s="117"/>
      <c r="SH5" s="117"/>
      <c r="SI5" s="117"/>
      <c r="SJ5" s="117"/>
      <c r="SK5" s="117"/>
      <c r="SL5" s="117"/>
      <c r="SM5" s="117"/>
      <c r="SN5" s="117"/>
      <c r="SO5" s="117"/>
      <c r="SP5" s="117"/>
      <c r="SQ5" s="117"/>
      <c r="SR5" s="117"/>
      <c r="SS5" s="117"/>
      <c r="ST5" s="117"/>
      <c r="SU5" s="117"/>
      <c r="SV5" s="117"/>
      <c r="SW5" s="117"/>
      <c r="SX5" s="117"/>
      <c r="SY5" s="117"/>
      <c r="SZ5" s="117"/>
      <c r="TA5" s="117"/>
      <c r="TB5" s="117"/>
      <c r="TC5" s="117"/>
      <c r="TD5" s="117"/>
      <c r="TE5" s="117"/>
      <c r="TF5" s="117"/>
      <c r="TG5" s="117"/>
      <c r="TH5" s="117"/>
      <c r="TI5" s="117"/>
      <c r="TJ5" s="117"/>
      <c r="TK5" s="117"/>
      <c r="TL5" s="117"/>
      <c r="TM5" s="117"/>
      <c r="TN5" s="117"/>
      <c r="TO5" s="117"/>
      <c r="TP5" s="117"/>
      <c r="TQ5" s="117"/>
      <c r="TR5" s="117"/>
      <c r="TS5" s="117"/>
      <c r="TT5" s="117"/>
      <c r="TU5" s="117"/>
      <c r="TV5" s="117"/>
      <c r="TW5" s="117"/>
      <c r="TX5" s="117"/>
      <c r="TY5" s="117"/>
      <c r="TZ5" s="117"/>
      <c r="UA5" s="117"/>
      <c r="UB5" s="117"/>
      <c r="UC5" s="117"/>
      <c r="UD5" s="117"/>
      <c r="UE5" s="117"/>
      <c r="UF5" s="117"/>
      <c r="UG5" s="117"/>
      <c r="UH5" s="117"/>
      <c r="UI5" s="117"/>
      <c r="UJ5" s="117"/>
      <c r="UK5" s="117"/>
      <c r="UL5" s="117"/>
      <c r="UM5" s="117"/>
      <c r="UN5" s="117"/>
      <c r="UO5" s="117"/>
      <c r="UP5" s="117"/>
      <c r="UQ5" s="117"/>
      <c r="UR5" s="117"/>
      <c r="US5" s="117"/>
      <c r="UT5" s="117"/>
      <c r="UU5" s="117"/>
      <c r="UV5" s="117"/>
      <c r="UW5" s="117"/>
      <c r="UX5" s="117"/>
      <c r="UY5" s="117"/>
      <c r="UZ5" s="117"/>
      <c r="VA5" s="117"/>
      <c r="VB5" s="117"/>
      <c r="VC5" s="117"/>
      <c r="VD5" s="117"/>
      <c r="VE5" s="117"/>
      <c r="VF5" s="117"/>
      <c r="VG5" s="117"/>
      <c r="VH5" s="117"/>
      <c r="VI5" s="117"/>
      <c r="VJ5" s="117"/>
      <c r="VK5" s="117"/>
      <c r="VL5" s="117"/>
      <c r="VM5" s="117"/>
      <c r="VN5" s="117"/>
      <c r="VO5" s="117"/>
      <c r="VP5" s="117"/>
      <c r="VQ5" s="117"/>
      <c r="VR5" s="117"/>
      <c r="VS5" s="117"/>
      <c r="VT5" s="117"/>
      <c r="VU5" s="117"/>
      <c r="VV5" s="117"/>
      <c r="VW5" s="117"/>
      <c r="VX5" s="117"/>
      <c r="VY5" s="117"/>
      <c r="VZ5" s="117"/>
      <c r="WA5" s="117"/>
      <c r="WB5" s="117"/>
      <c r="WC5" s="117"/>
      <c r="WD5" s="117"/>
      <c r="WE5" s="117"/>
      <c r="WF5" s="117"/>
      <c r="WG5" s="117"/>
      <c r="WH5" s="117"/>
      <c r="WI5" s="117"/>
      <c r="WJ5" s="117"/>
      <c r="WK5" s="117"/>
      <c r="WL5" s="117"/>
      <c r="WM5" s="117"/>
      <c r="WN5" s="117"/>
      <c r="WO5" s="117"/>
      <c r="WP5" s="117"/>
      <c r="WQ5" s="117"/>
      <c r="WR5" s="117"/>
      <c r="WS5" s="117"/>
      <c r="WT5" s="117"/>
      <c r="WU5" s="117"/>
      <c r="WV5" s="117"/>
      <c r="WW5" s="117"/>
      <c r="WX5" s="117"/>
      <c r="WY5" s="117"/>
      <c r="WZ5" s="117"/>
      <c r="XA5" s="117"/>
      <c r="XB5" s="117"/>
      <c r="XC5" s="117"/>
      <c r="XD5" s="117"/>
      <c r="XE5" s="117"/>
      <c r="XF5" s="117"/>
      <c r="XG5" s="117"/>
      <c r="XH5" s="117"/>
      <c r="XI5" s="117"/>
      <c r="XJ5" s="117"/>
      <c r="XK5" s="117"/>
      <c r="XL5" s="117"/>
      <c r="XM5" s="117"/>
      <c r="XN5" s="117"/>
      <c r="XO5" s="117"/>
      <c r="XP5" s="117"/>
      <c r="XQ5" s="117"/>
      <c r="XR5" s="117"/>
      <c r="XS5" s="117"/>
      <c r="XT5" s="117"/>
      <c r="XU5" s="117"/>
      <c r="XV5" s="117"/>
      <c r="XW5" s="117"/>
      <c r="XX5" s="117"/>
      <c r="XY5" s="117"/>
      <c r="XZ5" s="117"/>
      <c r="YA5" s="117"/>
      <c r="YB5" s="117"/>
      <c r="YC5" s="117"/>
      <c r="YD5" s="117"/>
      <c r="YE5" s="117"/>
      <c r="YF5" s="117"/>
      <c r="YG5" s="117"/>
      <c r="YH5" s="117"/>
      <c r="YI5" s="117"/>
      <c r="YJ5" s="117"/>
      <c r="YK5" s="117"/>
      <c r="YL5" s="117"/>
      <c r="YM5" s="117"/>
      <c r="YN5" s="117"/>
      <c r="YO5" s="117"/>
      <c r="YP5" s="117"/>
      <c r="YQ5" s="117"/>
      <c r="YR5" s="117"/>
      <c r="YS5" s="117"/>
      <c r="YT5" s="117"/>
      <c r="YU5" s="117"/>
      <c r="YV5" s="117"/>
      <c r="YW5" s="117"/>
      <c r="YX5" s="117"/>
      <c r="YY5" s="117"/>
      <c r="YZ5" s="117"/>
      <c r="ZA5" s="117"/>
      <c r="ZB5" s="117"/>
      <c r="ZC5" s="117"/>
      <c r="ZD5" s="117"/>
      <c r="ZE5" s="117"/>
      <c r="ZF5" s="117"/>
      <c r="ZG5" s="117"/>
      <c r="ZH5" s="117"/>
      <c r="ZI5" s="117"/>
      <c r="ZJ5" s="117"/>
      <c r="ZK5" s="117"/>
      <c r="ZL5" s="117"/>
      <c r="ZM5" s="117"/>
      <c r="ZN5" s="117"/>
      <c r="ZO5" s="117"/>
      <c r="ZP5" s="117"/>
      <c r="ZQ5" s="117"/>
      <c r="ZR5" s="117"/>
      <c r="ZS5" s="117"/>
      <c r="ZT5" s="117"/>
      <c r="ZU5" s="117"/>
      <c r="ZV5" s="117"/>
      <c r="ZW5" s="117"/>
      <c r="ZX5" s="117"/>
      <c r="ZY5" s="117"/>
      <c r="ZZ5" s="117"/>
      <c r="AAA5" s="117"/>
      <c r="AAB5" s="117"/>
      <c r="AAC5" s="117"/>
      <c r="AAD5" s="117"/>
      <c r="AAE5" s="117"/>
      <c r="AAF5" s="117"/>
      <c r="AAG5" s="117"/>
      <c r="AAH5" s="117"/>
      <c r="AAI5" s="117"/>
      <c r="AAJ5" s="117"/>
      <c r="AAK5" s="117"/>
      <c r="AAL5" s="117"/>
      <c r="AAM5" s="117"/>
      <c r="AAN5" s="117"/>
      <c r="AAO5" s="117"/>
      <c r="AAP5" s="117"/>
      <c r="AAQ5" s="117"/>
      <c r="AAR5" s="117"/>
      <c r="AAS5" s="117"/>
      <c r="AAT5" s="117"/>
      <c r="AAU5" s="117"/>
      <c r="AAV5" s="117"/>
      <c r="AAW5" s="117"/>
      <c r="AAX5" s="117"/>
      <c r="AAY5" s="117"/>
      <c r="AAZ5" s="117"/>
      <c r="ABA5" s="117"/>
      <c r="ABB5" s="117"/>
      <c r="ABC5" s="117"/>
      <c r="ABD5" s="117"/>
      <c r="ABE5" s="117"/>
      <c r="ABF5" s="117"/>
      <c r="ABG5" s="117"/>
      <c r="ABH5" s="117"/>
      <c r="ABI5" s="117"/>
      <c r="ABJ5" s="117"/>
      <c r="ABK5" s="117"/>
      <c r="ABL5" s="117"/>
      <c r="ABM5" s="117"/>
      <c r="ABN5" s="117"/>
      <c r="ABO5" s="117"/>
      <c r="ABP5" s="117"/>
      <c r="ABQ5" s="117"/>
      <c r="ABR5" s="117"/>
      <c r="ABS5" s="117"/>
      <c r="ABT5" s="117"/>
      <c r="ABU5" s="117"/>
      <c r="ABV5" s="117"/>
      <c r="ABW5" s="117"/>
      <c r="ABX5" s="117"/>
      <c r="ABY5" s="117"/>
      <c r="ABZ5" s="117"/>
      <c r="ACA5" s="117"/>
      <c r="ACB5" s="117"/>
      <c r="ACC5" s="117"/>
      <c r="ACD5" s="117"/>
      <c r="ACE5" s="117"/>
      <c r="ACF5" s="117"/>
      <c r="ACG5" s="117"/>
      <c r="ACH5" s="117"/>
      <c r="ACI5" s="117"/>
      <c r="ACJ5" s="117"/>
      <c r="ACK5" s="117"/>
      <c r="ACL5" s="117"/>
      <c r="ACM5" s="117"/>
      <c r="ACN5" s="117"/>
      <c r="ACO5" s="117"/>
      <c r="ACP5" s="117"/>
      <c r="ACQ5" s="117"/>
      <c r="ACR5" s="117"/>
      <c r="ACS5" s="117"/>
      <c r="ACT5" s="117"/>
      <c r="ACU5" s="117"/>
      <c r="ACV5" s="117"/>
      <c r="ACW5" s="117"/>
      <c r="ACX5" s="117"/>
      <c r="ACY5" s="117"/>
      <c r="ACZ5" s="117"/>
      <c r="ADA5" s="117"/>
      <c r="ADB5" s="117"/>
      <c r="ADC5" s="117"/>
      <c r="ADD5" s="117"/>
      <c r="ADE5" s="117"/>
      <c r="ADF5" s="117"/>
      <c r="ADG5" s="117"/>
      <c r="ADH5" s="117"/>
      <c r="ADI5" s="117"/>
      <c r="ADJ5" s="117"/>
      <c r="ADK5" s="117"/>
      <c r="ADL5" s="117"/>
      <c r="ADM5" s="117"/>
      <c r="ADN5" s="117"/>
      <c r="ADO5" s="117"/>
      <c r="ADP5" s="117"/>
      <c r="ADQ5" s="117"/>
      <c r="ADR5" s="117"/>
      <c r="ADS5" s="117"/>
      <c r="ADT5" s="117"/>
      <c r="ADU5" s="117"/>
      <c r="ADV5" s="117"/>
      <c r="ADW5" s="117"/>
      <c r="ADX5" s="117"/>
      <c r="ADY5" s="117"/>
      <c r="ADZ5" s="117"/>
      <c r="AEA5" s="117"/>
      <c r="AEB5" s="117"/>
      <c r="AEC5" s="117"/>
      <c r="AED5" s="117"/>
      <c r="AEE5" s="117"/>
      <c r="AEF5" s="117"/>
      <c r="AEG5" s="117"/>
      <c r="AEH5" s="117"/>
      <c r="AEI5" s="117"/>
      <c r="AEJ5" s="117"/>
      <c r="AEK5" s="117"/>
      <c r="AEL5" s="117"/>
      <c r="AEM5" s="117"/>
      <c r="AEN5" s="117"/>
      <c r="AEO5" s="117"/>
      <c r="AEP5" s="117"/>
      <c r="AEQ5" s="117"/>
      <c r="AER5" s="117"/>
      <c r="AES5" s="117"/>
      <c r="AET5" s="117"/>
      <c r="AEU5" s="117"/>
      <c r="AEV5" s="117"/>
      <c r="AEW5" s="117"/>
      <c r="AEX5" s="117"/>
      <c r="AEY5" s="117"/>
      <c r="AEZ5" s="117"/>
      <c r="AFA5" s="117"/>
      <c r="AFB5" s="117"/>
      <c r="AFC5" s="117"/>
      <c r="AFD5" s="117"/>
      <c r="AFE5" s="117"/>
      <c r="AFF5" s="117"/>
      <c r="AFG5" s="117"/>
      <c r="AFH5" s="117"/>
      <c r="AFI5" s="117"/>
      <c r="AFJ5" s="117"/>
      <c r="AFK5" s="117"/>
      <c r="AFL5" s="117"/>
      <c r="AFM5" s="117"/>
      <c r="AFN5" s="117"/>
      <c r="AFO5" s="117"/>
      <c r="AFP5" s="117"/>
      <c r="AFQ5" s="117"/>
      <c r="AFR5" s="117"/>
      <c r="AFS5" s="117"/>
      <c r="AFT5" s="117"/>
      <c r="AFU5" s="117"/>
      <c r="AFV5" s="117"/>
      <c r="AFW5" s="117"/>
      <c r="AFX5" s="117"/>
      <c r="AFY5" s="117"/>
      <c r="AFZ5" s="117"/>
      <c r="AGA5" s="117"/>
      <c r="AGB5" s="117"/>
      <c r="AGC5" s="117"/>
      <c r="AGD5" s="117"/>
      <c r="AGE5" s="117"/>
      <c r="AGF5" s="117"/>
      <c r="AGG5" s="117"/>
      <c r="AGH5" s="117"/>
      <c r="AGI5" s="117"/>
      <c r="AGJ5" s="117"/>
      <c r="AGK5" s="117"/>
      <c r="AGL5" s="117"/>
      <c r="AGM5" s="117"/>
      <c r="AGN5" s="117"/>
      <c r="AGO5" s="117"/>
      <c r="AGP5" s="117"/>
      <c r="AGQ5" s="117"/>
      <c r="AGR5" s="117"/>
      <c r="AGS5" s="117"/>
      <c r="AGT5" s="117"/>
      <c r="AGU5" s="117"/>
      <c r="AGV5" s="117"/>
      <c r="AGW5" s="117"/>
      <c r="AGX5" s="117"/>
      <c r="AGY5" s="117"/>
      <c r="AGZ5" s="117"/>
      <c r="AHA5" s="117"/>
      <c r="AHB5" s="117"/>
      <c r="AHC5" s="117"/>
      <c r="AHD5" s="117"/>
      <c r="AHE5" s="117"/>
      <c r="AHF5" s="117"/>
      <c r="AHG5" s="117"/>
      <c r="AHH5" s="117"/>
      <c r="AHI5" s="117"/>
      <c r="AHJ5" s="117"/>
      <c r="AHK5" s="117"/>
      <c r="AHL5" s="117"/>
      <c r="AHM5" s="117"/>
      <c r="AHN5" s="117"/>
      <c r="AHO5" s="117"/>
      <c r="AHP5" s="117"/>
      <c r="AHQ5" s="117"/>
      <c r="AHR5" s="117"/>
      <c r="AHS5" s="117"/>
      <c r="AHT5" s="117"/>
      <c r="AHU5" s="117"/>
      <c r="AHV5" s="117"/>
      <c r="AHW5" s="117"/>
      <c r="AHX5" s="117"/>
      <c r="AHY5" s="117"/>
      <c r="AHZ5" s="117"/>
      <c r="AIA5" s="117"/>
      <c r="AIB5" s="117"/>
      <c r="AIC5" s="117"/>
      <c r="AID5" s="117"/>
      <c r="AIE5" s="117"/>
      <c r="AIF5" s="117"/>
      <c r="AIG5" s="117"/>
      <c r="AIH5" s="117"/>
      <c r="AII5" s="117"/>
      <c r="AIJ5" s="117"/>
    </row>
    <row r="6" spans="1:920" s="109" customFormat="1" ht="12.95" customHeight="1">
      <c r="A6" s="118"/>
      <c r="B6" s="118"/>
      <c r="C6" s="118"/>
      <c r="D6" s="118"/>
      <c r="E6" s="241" t="s">
        <v>7</v>
      </c>
      <c r="F6" s="44"/>
      <c r="G6" s="44"/>
      <c r="H6" s="102"/>
      <c r="I6" s="106"/>
      <c r="K6" s="24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row>
    <row r="7" spans="1:920" s="109" customFormat="1" ht="12.95" customHeight="1">
      <c r="A7" s="118"/>
      <c r="B7" s="118"/>
      <c r="C7" s="118"/>
      <c r="D7" s="118"/>
      <c r="E7" s="362" t="str">
        <f>BS!E7</f>
        <v>4200225150005</v>
      </c>
      <c r="F7" s="362"/>
      <c r="G7" s="362"/>
      <c r="H7" s="362"/>
      <c r="I7" s="106"/>
      <c r="K7" s="243"/>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c r="IW7" s="102"/>
      <c r="IX7" s="102"/>
      <c r="IY7" s="102"/>
      <c r="IZ7" s="102"/>
      <c r="JA7" s="102"/>
      <c r="JB7" s="102"/>
      <c r="JC7" s="102"/>
      <c r="JD7" s="102"/>
      <c r="JE7" s="102"/>
      <c r="JF7" s="102"/>
      <c r="JG7" s="102"/>
      <c r="JH7" s="102"/>
      <c r="JI7" s="102"/>
      <c r="JJ7" s="102"/>
      <c r="JK7" s="102"/>
      <c r="JL7" s="102"/>
      <c r="JM7" s="102"/>
      <c r="JN7" s="102"/>
      <c r="JO7" s="102"/>
      <c r="JP7" s="102"/>
      <c r="JQ7" s="102"/>
      <c r="JR7" s="102"/>
      <c r="JS7" s="102"/>
      <c r="JT7" s="102"/>
      <c r="JU7" s="102"/>
      <c r="JV7" s="102"/>
      <c r="JW7" s="102"/>
      <c r="JX7" s="102"/>
      <c r="JY7" s="102"/>
      <c r="JZ7" s="102"/>
      <c r="KA7" s="102"/>
      <c r="KB7" s="102"/>
      <c r="KC7" s="102"/>
      <c r="KD7" s="102"/>
      <c r="KE7" s="102"/>
      <c r="KF7" s="102"/>
      <c r="KG7" s="102"/>
      <c r="KH7" s="102"/>
      <c r="KI7" s="102"/>
      <c r="KJ7" s="102"/>
      <c r="KK7" s="102"/>
      <c r="KL7" s="102"/>
      <c r="KM7" s="102"/>
      <c r="KN7" s="102"/>
      <c r="KO7" s="102"/>
      <c r="KP7" s="102"/>
      <c r="KQ7" s="102"/>
      <c r="KR7" s="102"/>
      <c r="KS7" s="102"/>
      <c r="KT7" s="102"/>
      <c r="KU7" s="102"/>
      <c r="KV7" s="102"/>
      <c r="KW7" s="102"/>
      <c r="KX7" s="102"/>
      <c r="KY7" s="102"/>
      <c r="KZ7" s="102"/>
      <c r="LA7" s="102"/>
      <c r="LB7" s="102"/>
      <c r="LC7" s="102"/>
      <c r="LD7" s="102"/>
      <c r="LE7" s="102"/>
      <c r="LF7" s="102"/>
      <c r="LG7" s="102"/>
      <c r="LH7" s="102"/>
      <c r="LI7" s="102"/>
      <c r="LJ7" s="102"/>
      <c r="LK7" s="102"/>
      <c r="LL7" s="102"/>
      <c r="LM7" s="102"/>
      <c r="LN7" s="102"/>
      <c r="LO7" s="102"/>
      <c r="LP7" s="102"/>
      <c r="LQ7" s="102"/>
      <c r="LR7" s="102"/>
      <c r="LS7" s="102"/>
      <c r="LT7" s="102"/>
      <c r="LU7" s="102"/>
      <c r="LV7" s="102"/>
      <c r="LW7" s="102"/>
      <c r="LX7" s="102"/>
      <c r="LY7" s="102"/>
      <c r="LZ7" s="102"/>
      <c r="MA7" s="102"/>
      <c r="MB7" s="102"/>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2"/>
      <c r="NJ7" s="102"/>
      <c r="NK7" s="102"/>
      <c r="NL7" s="102"/>
      <c r="NM7" s="102"/>
      <c r="NN7" s="102"/>
      <c r="NO7" s="102"/>
      <c r="NP7" s="102"/>
      <c r="NQ7" s="102"/>
      <c r="NR7" s="102"/>
      <c r="NS7" s="102"/>
      <c r="NT7" s="102"/>
      <c r="NU7" s="102"/>
      <c r="NV7" s="102"/>
      <c r="NW7" s="102"/>
      <c r="NX7" s="102"/>
      <c r="NY7" s="102"/>
      <c r="NZ7" s="102"/>
      <c r="OA7" s="102"/>
      <c r="OB7" s="102"/>
      <c r="OC7" s="102"/>
      <c r="OD7" s="102"/>
      <c r="OE7" s="102"/>
      <c r="OF7" s="102"/>
      <c r="OG7" s="102"/>
      <c r="OH7" s="102"/>
      <c r="OI7" s="102"/>
      <c r="OJ7" s="102"/>
      <c r="OK7" s="102"/>
      <c r="OL7" s="102"/>
      <c r="OM7" s="102"/>
      <c r="ON7" s="102"/>
      <c r="OO7" s="102"/>
      <c r="OP7" s="102"/>
      <c r="OQ7" s="102"/>
      <c r="OR7" s="102"/>
      <c r="OS7" s="102"/>
      <c r="OT7" s="102"/>
      <c r="OU7" s="102"/>
      <c r="OV7" s="102"/>
      <c r="OW7" s="102"/>
      <c r="OX7" s="102"/>
      <c r="OY7" s="102"/>
      <c r="OZ7" s="102"/>
      <c r="PA7" s="102"/>
      <c r="PB7" s="102"/>
      <c r="PC7" s="102"/>
      <c r="PD7" s="102"/>
      <c r="PE7" s="102"/>
      <c r="PF7" s="102"/>
      <c r="PG7" s="102"/>
      <c r="PH7" s="102"/>
      <c r="PI7" s="102"/>
      <c r="PJ7" s="102"/>
      <c r="PK7" s="102"/>
      <c r="PL7" s="102"/>
      <c r="PM7" s="102"/>
      <c r="PN7" s="102"/>
      <c r="PO7" s="102"/>
      <c r="PP7" s="102"/>
      <c r="PQ7" s="102"/>
      <c r="PR7" s="102"/>
      <c r="PS7" s="102"/>
      <c r="PT7" s="102"/>
      <c r="PU7" s="102"/>
      <c r="PV7" s="102"/>
      <c r="PW7" s="102"/>
      <c r="PX7" s="102"/>
      <c r="PY7" s="102"/>
      <c r="PZ7" s="102"/>
      <c r="QA7" s="102"/>
      <c r="QB7" s="102"/>
      <c r="QC7" s="102"/>
      <c r="QD7" s="102"/>
      <c r="QE7" s="102"/>
      <c r="QF7" s="102"/>
      <c r="QG7" s="102"/>
      <c r="QH7" s="102"/>
      <c r="QI7" s="102"/>
      <c r="QJ7" s="102"/>
      <c r="QK7" s="102"/>
      <c r="QL7" s="102"/>
      <c r="QM7" s="102"/>
      <c r="QN7" s="102"/>
      <c r="QO7" s="102"/>
      <c r="QP7" s="102"/>
      <c r="QQ7" s="102"/>
      <c r="QR7" s="102"/>
      <c r="QS7" s="102"/>
      <c r="QT7" s="102"/>
      <c r="QU7" s="102"/>
      <c r="QV7" s="102"/>
      <c r="QW7" s="102"/>
      <c r="QX7" s="102"/>
      <c r="QY7" s="102"/>
      <c r="QZ7" s="102"/>
      <c r="RA7" s="102"/>
      <c r="RB7" s="102"/>
      <c r="RC7" s="102"/>
      <c r="RD7" s="102"/>
      <c r="RE7" s="102"/>
      <c r="RF7" s="102"/>
      <c r="RG7" s="102"/>
      <c r="RH7" s="102"/>
      <c r="RI7" s="102"/>
      <c r="RJ7" s="102"/>
      <c r="RK7" s="102"/>
      <c r="RL7" s="102"/>
      <c r="RM7" s="102"/>
      <c r="RN7" s="102"/>
      <c r="RO7" s="102"/>
      <c r="RP7" s="102"/>
      <c r="RQ7" s="102"/>
      <c r="RR7" s="102"/>
      <c r="RS7" s="102"/>
      <c r="RT7" s="102"/>
      <c r="RU7" s="102"/>
      <c r="RV7" s="102"/>
      <c r="RW7" s="102"/>
      <c r="RX7" s="102"/>
      <c r="RY7" s="102"/>
      <c r="RZ7" s="102"/>
      <c r="SA7" s="102"/>
      <c r="SB7" s="102"/>
      <c r="SC7" s="102"/>
      <c r="SD7" s="102"/>
      <c r="SE7" s="102"/>
      <c r="SF7" s="102"/>
      <c r="SG7" s="102"/>
      <c r="SH7" s="102"/>
      <c r="SI7" s="102"/>
      <c r="SJ7" s="102"/>
      <c r="SK7" s="102"/>
      <c r="SL7" s="102"/>
      <c r="SM7" s="102"/>
      <c r="SN7" s="102"/>
      <c r="SO7" s="102"/>
      <c r="SP7" s="102"/>
      <c r="SQ7" s="102"/>
      <c r="SR7" s="102"/>
      <c r="SS7" s="102"/>
      <c r="ST7" s="102"/>
      <c r="SU7" s="102"/>
      <c r="SV7" s="102"/>
      <c r="SW7" s="102"/>
      <c r="SX7" s="102"/>
      <c r="SY7" s="102"/>
      <c r="SZ7" s="102"/>
      <c r="TA7" s="102"/>
      <c r="TB7" s="102"/>
      <c r="TC7" s="102"/>
      <c r="TD7" s="102"/>
      <c r="TE7" s="102"/>
      <c r="TF7" s="102"/>
      <c r="TG7" s="102"/>
      <c r="TH7" s="102"/>
      <c r="TI7" s="102"/>
      <c r="TJ7" s="102"/>
      <c r="TK7" s="102"/>
      <c r="TL7" s="102"/>
      <c r="TM7" s="102"/>
      <c r="TN7" s="102"/>
      <c r="TO7" s="102"/>
      <c r="TP7" s="102"/>
      <c r="TQ7" s="102"/>
      <c r="TR7" s="102"/>
      <c r="TS7" s="102"/>
      <c r="TT7" s="102"/>
      <c r="TU7" s="102"/>
      <c r="TV7" s="102"/>
      <c r="TW7" s="102"/>
      <c r="TX7" s="102"/>
      <c r="TY7" s="102"/>
      <c r="TZ7" s="102"/>
      <c r="UA7" s="102"/>
      <c r="UB7" s="102"/>
      <c r="UC7" s="102"/>
      <c r="UD7" s="102"/>
      <c r="UE7" s="102"/>
      <c r="UF7" s="102"/>
      <c r="UG7" s="102"/>
      <c r="UH7" s="102"/>
      <c r="UI7" s="102"/>
      <c r="UJ7" s="102"/>
      <c r="UK7" s="102"/>
      <c r="UL7" s="102"/>
      <c r="UM7" s="102"/>
      <c r="UN7" s="102"/>
      <c r="UO7" s="102"/>
      <c r="UP7" s="102"/>
      <c r="UQ7" s="102"/>
      <c r="UR7" s="102"/>
      <c r="US7" s="102"/>
      <c r="UT7" s="102"/>
      <c r="UU7" s="102"/>
      <c r="UV7" s="102"/>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02"/>
      <c r="VW7" s="102"/>
      <c r="VX7" s="102"/>
      <c r="VY7" s="102"/>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02"/>
      <c r="WZ7" s="102"/>
      <c r="XA7" s="102"/>
      <c r="XB7" s="102"/>
      <c r="XC7" s="102"/>
      <c r="XD7" s="102"/>
      <c r="XE7" s="102"/>
      <c r="XF7" s="102"/>
      <c r="XG7" s="102"/>
      <c r="XH7" s="102"/>
      <c r="XI7" s="102"/>
      <c r="XJ7" s="102"/>
      <c r="XK7" s="102"/>
      <c r="XL7" s="102"/>
      <c r="XM7" s="102"/>
      <c r="XN7" s="102"/>
      <c r="XO7" s="102"/>
      <c r="XP7" s="102"/>
      <c r="XQ7" s="102"/>
      <c r="XR7" s="102"/>
      <c r="XS7" s="102"/>
      <c r="XT7" s="102"/>
      <c r="XU7" s="102"/>
      <c r="XV7" s="102"/>
      <c r="XW7" s="102"/>
      <c r="XX7" s="102"/>
      <c r="XY7" s="102"/>
      <c r="XZ7" s="102"/>
      <c r="YA7" s="102"/>
      <c r="YB7" s="102"/>
      <c r="YC7" s="102"/>
      <c r="YD7" s="102"/>
      <c r="YE7" s="102"/>
      <c r="YF7" s="102"/>
      <c r="YG7" s="102"/>
      <c r="YH7" s="102"/>
      <c r="YI7" s="102"/>
      <c r="YJ7" s="102"/>
      <c r="YK7" s="102"/>
      <c r="YL7" s="102"/>
      <c r="YM7" s="102"/>
      <c r="YN7" s="102"/>
      <c r="YO7" s="102"/>
      <c r="YP7" s="102"/>
      <c r="YQ7" s="102"/>
      <c r="YR7" s="102"/>
      <c r="YS7" s="102"/>
      <c r="YT7" s="102"/>
      <c r="YU7" s="102"/>
      <c r="YV7" s="102"/>
      <c r="YW7" s="102"/>
      <c r="YX7" s="102"/>
      <c r="YY7" s="102"/>
      <c r="YZ7" s="102"/>
      <c r="ZA7" s="102"/>
      <c r="ZB7" s="102"/>
      <c r="ZC7" s="102"/>
      <c r="ZD7" s="102"/>
      <c r="ZE7" s="102"/>
      <c r="ZF7" s="102"/>
      <c r="ZG7" s="102"/>
      <c r="ZH7" s="102"/>
      <c r="ZI7" s="102"/>
      <c r="ZJ7" s="102"/>
      <c r="ZK7" s="102"/>
      <c r="ZL7" s="102"/>
      <c r="ZM7" s="102"/>
      <c r="ZN7" s="102"/>
      <c r="ZO7" s="102"/>
      <c r="ZP7" s="102"/>
      <c r="ZQ7" s="102"/>
      <c r="ZR7" s="102"/>
      <c r="ZS7" s="102"/>
      <c r="ZT7" s="102"/>
      <c r="ZU7" s="102"/>
      <c r="ZV7" s="102"/>
      <c r="ZW7" s="102"/>
      <c r="ZX7" s="102"/>
      <c r="ZY7" s="102"/>
      <c r="ZZ7" s="102"/>
      <c r="AAA7" s="102"/>
      <c r="AAB7" s="102"/>
      <c r="AAC7" s="102"/>
      <c r="AAD7" s="102"/>
      <c r="AAE7" s="102"/>
      <c r="AAF7" s="102"/>
      <c r="AAG7" s="102"/>
      <c r="AAH7" s="102"/>
      <c r="AAI7" s="102"/>
      <c r="AAJ7" s="102"/>
      <c r="AAK7" s="102"/>
      <c r="AAL7" s="102"/>
      <c r="AAM7" s="102"/>
      <c r="AAN7" s="102"/>
      <c r="AAO7" s="102"/>
      <c r="AAP7" s="102"/>
      <c r="AAQ7" s="102"/>
      <c r="AAR7" s="102"/>
      <c r="AAS7" s="102"/>
      <c r="AAT7" s="102"/>
      <c r="AAU7" s="102"/>
      <c r="AAV7" s="102"/>
      <c r="AAW7" s="102"/>
      <c r="AAX7" s="102"/>
      <c r="AAY7" s="102"/>
      <c r="AAZ7" s="102"/>
      <c r="ABA7" s="102"/>
      <c r="ABB7" s="102"/>
      <c r="ABC7" s="102"/>
      <c r="ABD7" s="102"/>
      <c r="ABE7" s="102"/>
      <c r="ABF7" s="102"/>
      <c r="ABG7" s="102"/>
      <c r="ABH7" s="102"/>
      <c r="ABI7" s="102"/>
      <c r="ABJ7" s="102"/>
      <c r="ABK7" s="102"/>
      <c r="ABL7" s="102"/>
      <c r="ABM7" s="102"/>
      <c r="ABN7" s="102"/>
      <c r="ABO7" s="102"/>
      <c r="ABP7" s="102"/>
      <c r="ABQ7" s="102"/>
      <c r="ABR7" s="102"/>
      <c r="ABS7" s="102"/>
      <c r="ABT7" s="102"/>
      <c r="ABU7" s="102"/>
      <c r="ABV7" s="102"/>
      <c r="ABW7" s="102"/>
      <c r="ABX7" s="102"/>
      <c r="ABY7" s="102"/>
      <c r="ABZ7" s="102"/>
      <c r="ACA7" s="102"/>
      <c r="ACB7" s="102"/>
      <c r="ACC7" s="102"/>
      <c r="ACD7" s="102"/>
      <c r="ACE7" s="102"/>
      <c r="ACF7" s="102"/>
      <c r="ACG7" s="102"/>
      <c r="ACH7" s="102"/>
      <c r="ACI7" s="102"/>
      <c r="ACJ7" s="102"/>
      <c r="ACK7" s="102"/>
      <c r="ACL7" s="102"/>
      <c r="ACM7" s="102"/>
      <c r="ACN7" s="102"/>
      <c r="ACO7" s="102"/>
      <c r="ACP7" s="102"/>
      <c r="ACQ7" s="102"/>
      <c r="ACR7" s="102"/>
      <c r="ACS7" s="102"/>
      <c r="ACT7" s="102"/>
      <c r="ACU7" s="102"/>
      <c r="ACV7" s="102"/>
      <c r="ACW7" s="102"/>
      <c r="ACX7" s="102"/>
      <c r="ACY7" s="102"/>
      <c r="ACZ7" s="102"/>
      <c r="ADA7" s="102"/>
      <c r="ADB7" s="102"/>
      <c r="ADC7" s="102"/>
      <c r="ADD7" s="102"/>
      <c r="ADE7" s="102"/>
      <c r="ADF7" s="102"/>
      <c r="ADG7" s="102"/>
      <c r="ADH7" s="102"/>
      <c r="ADI7" s="102"/>
      <c r="ADJ7" s="102"/>
      <c r="ADK7" s="102"/>
      <c r="ADL7" s="102"/>
      <c r="ADM7" s="102"/>
      <c r="ADN7" s="102"/>
      <c r="ADO7" s="102"/>
      <c r="ADP7" s="102"/>
      <c r="ADQ7" s="102"/>
      <c r="ADR7" s="102"/>
      <c r="ADS7" s="102"/>
      <c r="ADT7" s="102"/>
      <c r="ADU7" s="102"/>
      <c r="ADV7" s="102"/>
      <c r="ADW7" s="102"/>
      <c r="ADX7" s="102"/>
      <c r="ADY7" s="102"/>
      <c r="ADZ7" s="102"/>
      <c r="AEA7" s="102"/>
      <c r="AEB7" s="102"/>
      <c r="AEC7" s="102"/>
      <c r="AED7" s="102"/>
      <c r="AEE7" s="102"/>
      <c r="AEF7" s="102"/>
      <c r="AEG7" s="102"/>
      <c r="AEH7" s="102"/>
      <c r="AEI7" s="102"/>
      <c r="AEJ7" s="102"/>
      <c r="AEK7" s="102"/>
      <c r="AEL7" s="102"/>
      <c r="AEM7" s="102"/>
      <c r="AEN7" s="102"/>
      <c r="AEO7" s="102"/>
      <c r="AEP7" s="102"/>
      <c r="AEQ7" s="102"/>
      <c r="AER7" s="102"/>
      <c r="AES7" s="102"/>
      <c r="AET7" s="102"/>
      <c r="AEU7" s="102"/>
      <c r="AEV7" s="102"/>
      <c r="AEW7" s="102"/>
      <c r="AEX7" s="102"/>
      <c r="AEY7" s="102"/>
      <c r="AEZ7" s="102"/>
      <c r="AFA7" s="102"/>
      <c r="AFB7" s="102"/>
      <c r="AFC7" s="102"/>
      <c r="AFD7" s="102"/>
      <c r="AFE7" s="102"/>
      <c r="AFF7" s="102"/>
      <c r="AFG7" s="102"/>
      <c r="AFH7" s="102"/>
      <c r="AFI7" s="102"/>
      <c r="AFJ7" s="102"/>
      <c r="AFK7" s="102"/>
      <c r="AFL7" s="102"/>
      <c r="AFM7" s="102"/>
      <c r="AFN7" s="102"/>
      <c r="AFO7" s="102"/>
      <c r="AFP7" s="102"/>
      <c r="AFQ7" s="102"/>
      <c r="AFR7" s="102"/>
      <c r="AFS7" s="102"/>
      <c r="AFT7" s="102"/>
      <c r="AFU7" s="102"/>
      <c r="AFV7" s="102"/>
      <c r="AFW7" s="102"/>
      <c r="AFX7" s="102"/>
      <c r="AFY7" s="102"/>
      <c r="AFZ7" s="102"/>
      <c r="AGA7" s="102"/>
      <c r="AGB7" s="102"/>
      <c r="AGC7" s="102"/>
      <c r="AGD7" s="102"/>
      <c r="AGE7" s="102"/>
      <c r="AGF7" s="102"/>
      <c r="AGG7" s="102"/>
      <c r="AGH7" s="102"/>
      <c r="AGI7" s="102"/>
      <c r="AGJ7" s="102"/>
      <c r="AGK7" s="102"/>
      <c r="AGL7" s="102"/>
      <c r="AGM7" s="102"/>
      <c r="AGN7" s="102"/>
      <c r="AGO7" s="102"/>
      <c r="AGP7" s="102"/>
      <c r="AGQ7" s="102"/>
      <c r="AGR7" s="102"/>
      <c r="AGS7" s="102"/>
      <c r="AGT7" s="102"/>
      <c r="AGU7" s="102"/>
      <c r="AGV7" s="102"/>
      <c r="AGW7" s="102"/>
      <c r="AGX7" s="102"/>
      <c r="AGY7" s="102"/>
      <c r="AGZ7" s="102"/>
      <c r="AHA7" s="102"/>
      <c r="AHB7" s="102"/>
      <c r="AHC7" s="102"/>
      <c r="AHD7" s="102"/>
      <c r="AHE7" s="102"/>
      <c r="AHF7" s="102"/>
      <c r="AHG7" s="102"/>
      <c r="AHH7" s="102"/>
      <c r="AHI7" s="102"/>
      <c r="AHJ7" s="102"/>
      <c r="AHK7" s="102"/>
      <c r="AHL7" s="102"/>
      <c r="AHM7" s="102"/>
      <c r="AHN7" s="102"/>
      <c r="AHO7" s="102"/>
      <c r="AHP7" s="102"/>
      <c r="AHQ7" s="102"/>
      <c r="AHR7" s="102"/>
      <c r="AHS7" s="102"/>
      <c r="AHT7" s="102"/>
      <c r="AHU7" s="102"/>
      <c r="AHV7" s="102"/>
      <c r="AHW7" s="102"/>
      <c r="AHX7" s="102"/>
      <c r="AHY7" s="102"/>
      <c r="AHZ7" s="102"/>
      <c r="AIA7" s="102"/>
      <c r="AIB7" s="102"/>
      <c r="AIC7" s="102"/>
      <c r="AID7" s="102"/>
      <c r="AIE7" s="102"/>
      <c r="AIF7" s="102"/>
      <c r="AIG7" s="102"/>
      <c r="AIH7" s="102"/>
      <c r="AII7" s="102"/>
      <c r="AIJ7" s="102"/>
    </row>
    <row r="8" spans="1:920" s="109" customFormat="1" ht="12.95" customHeight="1">
      <c r="A8" s="118"/>
      <c r="B8" s="118"/>
      <c r="C8" s="118"/>
      <c r="D8" s="118"/>
      <c r="E8" s="241" t="s">
        <v>1970</v>
      </c>
      <c r="F8" s="44"/>
      <c r="G8" s="44"/>
      <c r="H8" s="102"/>
      <c r="I8" s="106"/>
      <c r="J8" s="44"/>
      <c r="K8" s="24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c r="IW8" s="102"/>
      <c r="IX8" s="102"/>
      <c r="IY8" s="102"/>
      <c r="IZ8" s="102"/>
      <c r="JA8" s="102"/>
      <c r="JB8" s="102"/>
      <c r="JC8" s="102"/>
      <c r="JD8" s="102"/>
      <c r="JE8" s="102"/>
      <c r="JF8" s="102"/>
      <c r="JG8" s="102"/>
      <c r="JH8" s="102"/>
      <c r="JI8" s="102"/>
      <c r="JJ8" s="102"/>
      <c r="JK8" s="102"/>
      <c r="JL8" s="102"/>
      <c r="JM8" s="102"/>
      <c r="JN8" s="102"/>
      <c r="JO8" s="102"/>
      <c r="JP8" s="102"/>
      <c r="JQ8" s="102"/>
      <c r="JR8" s="102"/>
      <c r="JS8" s="102"/>
      <c r="JT8" s="102"/>
      <c r="JU8" s="102"/>
      <c r="JV8" s="102"/>
      <c r="JW8" s="102"/>
      <c r="JX8" s="102"/>
      <c r="JY8" s="102"/>
      <c r="JZ8" s="102"/>
      <c r="KA8" s="102"/>
      <c r="KB8" s="102"/>
      <c r="KC8" s="102"/>
      <c r="KD8" s="102"/>
      <c r="KE8" s="102"/>
      <c r="KF8" s="102"/>
      <c r="KG8" s="102"/>
      <c r="KH8" s="102"/>
      <c r="KI8" s="102"/>
      <c r="KJ8" s="102"/>
      <c r="KK8" s="102"/>
      <c r="KL8" s="102"/>
      <c r="KM8" s="102"/>
      <c r="KN8" s="102"/>
      <c r="KO8" s="102"/>
      <c r="KP8" s="102"/>
      <c r="KQ8" s="102"/>
      <c r="KR8" s="102"/>
      <c r="KS8" s="102"/>
      <c r="KT8" s="102"/>
      <c r="KU8" s="102"/>
      <c r="KV8" s="102"/>
      <c r="KW8" s="102"/>
      <c r="KX8" s="102"/>
      <c r="KY8" s="102"/>
      <c r="KZ8" s="102"/>
      <c r="LA8" s="102"/>
      <c r="LB8" s="102"/>
      <c r="LC8" s="102"/>
      <c r="LD8" s="102"/>
      <c r="LE8" s="102"/>
      <c r="LF8" s="102"/>
      <c r="LG8" s="102"/>
      <c r="LH8" s="102"/>
      <c r="LI8" s="102"/>
      <c r="LJ8" s="102"/>
      <c r="LK8" s="102"/>
      <c r="LL8" s="102"/>
      <c r="LM8" s="102"/>
      <c r="LN8" s="102"/>
      <c r="LO8" s="102"/>
      <c r="LP8" s="102"/>
      <c r="LQ8" s="102"/>
      <c r="LR8" s="102"/>
      <c r="LS8" s="102"/>
      <c r="LT8" s="102"/>
      <c r="LU8" s="102"/>
      <c r="LV8" s="102"/>
      <c r="LW8" s="102"/>
      <c r="LX8" s="102"/>
      <c r="LY8" s="102"/>
      <c r="LZ8" s="102"/>
      <c r="MA8" s="102"/>
      <c r="MB8" s="102"/>
      <c r="MC8" s="102"/>
      <c r="MD8" s="102"/>
      <c r="ME8" s="102"/>
      <c r="MF8" s="102"/>
      <c r="MG8" s="102"/>
      <c r="MH8" s="102"/>
      <c r="MI8" s="102"/>
      <c r="MJ8" s="102"/>
      <c r="MK8" s="102"/>
      <c r="ML8" s="102"/>
      <c r="MM8" s="102"/>
      <c r="MN8" s="102"/>
      <c r="MO8" s="102"/>
      <c r="MP8" s="102"/>
      <c r="MQ8" s="102"/>
      <c r="MR8" s="102"/>
      <c r="MS8" s="102"/>
      <c r="MT8" s="102"/>
      <c r="MU8" s="102"/>
      <c r="MV8" s="102"/>
      <c r="MW8" s="102"/>
      <c r="MX8" s="102"/>
      <c r="MY8" s="102"/>
      <c r="MZ8" s="102"/>
      <c r="NA8" s="102"/>
      <c r="NB8" s="102"/>
      <c r="NC8" s="102"/>
      <c r="ND8" s="102"/>
      <c r="NE8" s="102"/>
      <c r="NF8" s="102"/>
      <c r="NG8" s="102"/>
      <c r="NH8" s="102"/>
      <c r="NI8" s="102"/>
      <c r="NJ8" s="102"/>
      <c r="NK8" s="102"/>
      <c r="NL8" s="102"/>
      <c r="NM8" s="102"/>
      <c r="NN8" s="102"/>
      <c r="NO8" s="102"/>
      <c r="NP8" s="102"/>
      <c r="NQ8" s="102"/>
      <c r="NR8" s="102"/>
      <c r="NS8" s="102"/>
      <c r="NT8" s="102"/>
      <c r="NU8" s="102"/>
      <c r="NV8" s="102"/>
      <c r="NW8" s="102"/>
      <c r="NX8" s="102"/>
      <c r="NY8" s="102"/>
      <c r="NZ8" s="102"/>
      <c r="OA8" s="102"/>
      <c r="OB8" s="102"/>
      <c r="OC8" s="102"/>
      <c r="OD8" s="102"/>
      <c r="OE8" s="102"/>
      <c r="OF8" s="102"/>
      <c r="OG8" s="102"/>
      <c r="OH8" s="102"/>
      <c r="OI8" s="102"/>
      <c r="OJ8" s="102"/>
      <c r="OK8" s="102"/>
      <c r="OL8" s="102"/>
      <c r="OM8" s="102"/>
      <c r="ON8" s="102"/>
      <c r="OO8" s="102"/>
      <c r="OP8" s="102"/>
      <c r="OQ8" s="102"/>
      <c r="OR8" s="102"/>
      <c r="OS8" s="102"/>
      <c r="OT8" s="102"/>
      <c r="OU8" s="102"/>
      <c r="OV8" s="102"/>
      <c r="OW8" s="102"/>
      <c r="OX8" s="102"/>
      <c r="OY8" s="102"/>
      <c r="OZ8" s="102"/>
      <c r="PA8" s="102"/>
      <c r="PB8" s="102"/>
      <c r="PC8" s="102"/>
      <c r="PD8" s="102"/>
      <c r="PE8" s="102"/>
      <c r="PF8" s="102"/>
      <c r="PG8" s="102"/>
      <c r="PH8" s="102"/>
      <c r="PI8" s="102"/>
      <c r="PJ8" s="102"/>
      <c r="PK8" s="102"/>
      <c r="PL8" s="102"/>
      <c r="PM8" s="102"/>
      <c r="PN8" s="102"/>
      <c r="PO8" s="102"/>
      <c r="PP8" s="102"/>
      <c r="PQ8" s="102"/>
      <c r="PR8" s="102"/>
      <c r="PS8" s="102"/>
      <c r="PT8" s="102"/>
      <c r="PU8" s="102"/>
      <c r="PV8" s="102"/>
      <c r="PW8" s="102"/>
      <c r="PX8" s="102"/>
      <c r="PY8" s="102"/>
      <c r="PZ8" s="102"/>
      <c r="QA8" s="102"/>
      <c r="QB8" s="102"/>
      <c r="QC8" s="102"/>
      <c r="QD8" s="102"/>
      <c r="QE8" s="102"/>
      <c r="QF8" s="102"/>
      <c r="QG8" s="102"/>
      <c r="QH8" s="102"/>
      <c r="QI8" s="102"/>
      <c r="QJ8" s="102"/>
      <c r="QK8" s="102"/>
      <c r="QL8" s="102"/>
      <c r="QM8" s="102"/>
      <c r="QN8" s="102"/>
      <c r="QO8" s="102"/>
      <c r="QP8" s="102"/>
      <c r="QQ8" s="102"/>
      <c r="QR8" s="102"/>
      <c r="QS8" s="102"/>
      <c r="QT8" s="102"/>
      <c r="QU8" s="102"/>
      <c r="QV8" s="102"/>
      <c r="QW8" s="102"/>
      <c r="QX8" s="102"/>
      <c r="QY8" s="102"/>
      <c r="QZ8" s="102"/>
      <c r="RA8" s="102"/>
      <c r="RB8" s="102"/>
      <c r="RC8" s="102"/>
      <c r="RD8" s="102"/>
      <c r="RE8" s="102"/>
      <c r="RF8" s="102"/>
      <c r="RG8" s="102"/>
      <c r="RH8" s="102"/>
      <c r="RI8" s="102"/>
      <c r="RJ8" s="102"/>
      <c r="RK8" s="102"/>
      <c r="RL8" s="102"/>
      <c r="RM8" s="102"/>
      <c r="RN8" s="102"/>
      <c r="RO8" s="102"/>
      <c r="RP8" s="102"/>
      <c r="RQ8" s="102"/>
      <c r="RR8" s="102"/>
      <c r="RS8" s="102"/>
      <c r="RT8" s="102"/>
      <c r="RU8" s="102"/>
      <c r="RV8" s="102"/>
      <c r="RW8" s="102"/>
      <c r="RX8" s="102"/>
      <c r="RY8" s="102"/>
      <c r="RZ8" s="102"/>
      <c r="SA8" s="102"/>
      <c r="SB8" s="102"/>
      <c r="SC8" s="102"/>
      <c r="SD8" s="102"/>
      <c r="SE8" s="102"/>
      <c r="SF8" s="102"/>
      <c r="SG8" s="102"/>
      <c r="SH8" s="102"/>
      <c r="SI8" s="102"/>
      <c r="SJ8" s="102"/>
      <c r="SK8" s="102"/>
      <c r="SL8" s="102"/>
      <c r="SM8" s="102"/>
      <c r="SN8" s="102"/>
      <c r="SO8" s="102"/>
      <c r="SP8" s="102"/>
      <c r="SQ8" s="102"/>
      <c r="SR8" s="102"/>
      <c r="SS8" s="102"/>
      <c r="ST8" s="102"/>
      <c r="SU8" s="102"/>
      <c r="SV8" s="102"/>
      <c r="SW8" s="102"/>
      <c r="SX8" s="102"/>
      <c r="SY8" s="102"/>
      <c r="SZ8" s="102"/>
      <c r="TA8" s="102"/>
      <c r="TB8" s="102"/>
      <c r="TC8" s="102"/>
      <c r="TD8" s="102"/>
      <c r="TE8" s="102"/>
      <c r="TF8" s="102"/>
      <c r="TG8" s="102"/>
      <c r="TH8" s="102"/>
      <c r="TI8" s="102"/>
      <c r="TJ8" s="102"/>
      <c r="TK8" s="102"/>
      <c r="TL8" s="102"/>
      <c r="TM8" s="102"/>
      <c r="TN8" s="102"/>
      <c r="TO8" s="102"/>
      <c r="TP8" s="102"/>
      <c r="TQ8" s="102"/>
      <c r="TR8" s="102"/>
      <c r="TS8" s="102"/>
      <c r="TT8" s="102"/>
      <c r="TU8" s="102"/>
      <c r="TV8" s="102"/>
      <c r="TW8" s="102"/>
      <c r="TX8" s="102"/>
      <c r="TY8" s="102"/>
      <c r="TZ8" s="102"/>
      <c r="UA8" s="102"/>
      <c r="UB8" s="102"/>
      <c r="UC8" s="102"/>
      <c r="UD8" s="102"/>
      <c r="UE8" s="102"/>
      <c r="UF8" s="102"/>
      <c r="UG8" s="102"/>
      <c r="UH8" s="102"/>
      <c r="UI8" s="102"/>
      <c r="UJ8" s="102"/>
      <c r="UK8" s="102"/>
      <c r="UL8" s="102"/>
      <c r="UM8" s="102"/>
      <c r="UN8" s="102"/>
      <c r="UO8" s="102"/>
      <c r="UP8" s="102"/>
      <c r="UQ8" s="102"/>
      <c r="UR8" s="102"/>
      <c r="US8" s="102"/>
      <c r="UT8" s="102"/>
      <c r="UU8" s="102"/>
      <c r="UV8" s="102"/>
      <c r="UW8" s="102"/>
      <c r="UX8" s="102"/>
      <c r="UY8" s="102"/>
      <c r="UZ8" s="102"/>
      <c r="VA8" s="102"/>
      <c r="VB8" s="102"/>
      <c r="VC8" s="102"/>
      <c r="VD8" s="102"/>
      <c r="VE8" s="102"/>
      <c r="VF8" s="102"/>
      <c r="VG8" s="102"/>
      <c r="VH8" s="102"/>
      <c r="VI8" s="102"/>
      <c r="VJ8" s="102"/>
      <c r="VK8" s="102"/>
      <c r="VL8" s="102"/>
      <c r="VM8" s="102"/>
      <c r="VN8" s="102"/>
      <c r="VO8" s="102"/>
      <c r="VP8" s="102"/>
      <c r="VQ8" s="102"/>
      <c r="VR8" s="102"/>
      <c r="VS8" s="102"/>
      <c r="VT8" s="102"/>
      <c r="VU8" s="102"/>
      <c r="VV8" s="102"/>
      <c r="VW8" s="102"/>
      <c r="VX8" s="102"/>
      <c r="VY8" s="102"/>
      <c r="VZ8" s="102"/>
      <c r="WA8" s="102"/>
      <c r="WB8" s="102"/>
      <c r="WC8" s="102"/>
      <c r="WD8" s="102"/>
      <c r="WE8" s="102"/>
      <c r="WF8" s="102"/>
      <c r="WG8" s="102"/>
      <c r="WH8" s="102"/>
      <c r="WI8" s="102"/>
      <c r="WJ8" s="102"/>
      <c r="WK8" s="102"/>
      <c r="WL8" s="102"/>
      <c r="WM8" s="102"/>
      <c r="WN8" s="102"/>
      <c r="WO8" s="102"/>
      <c r="WP8" s="102"/>
      <c r="WQ8" s="102"/>
      <c r="WR8" s="102"/>
      <c r="WS8" s="102"/>
      <c r="WT8" s="102"/>
      <c r="WU8" s="102"/>
      <c r="WV8" s="102"/>
      <c r="WW8" s="102"/>
      <c r="WX8" s="102"/>
      <c r="WY8" s="102"/>
      <c r="WZ8" s="102"/>
      <c r="XA8" s="102"/>
      <c r="XB8" s="102"/>
      <c r="XC8" s="102"/>
      <c r="XD8" s="102"/>
      <c r="XE8" s="102"/>
      <c r="XF8" s="102"/>
      <c r="XG8" s="102"/>
      <c r="XH8" s="102"/>
      <c r="XI8" s="102"/>
      <c r="XJ8" s="102"/>
      <c r="XK8" s="102"/>
      <c r="XL8" s="102"/>
      <c r="XM8" s="102"/>
      <c r="XN8" s="102"/>
      <c r="XO8" s="102"/>
      <c r="XP8" s="102"/>
      <c r="XQ8" s="102"/>
      <c r="XR8" s="102"/>
      <c r="XS8" s="102"/>
      <c r="XT8" s="102"/>
      <c r="XU8" s="102"/>
      <c r="XV8" s="102"/>
      <c r="XW8" s="102"/>
      <c r="XX8" s="102"/>
      <c r="XY8" s="102"/>
      <c r="XZ8" s="102"/>
      <c r="YA8" s="102"/>
      <c r="YB8" s="102"/>
      <c r="YC8" s="102"/>
      <c r="YD8" s="102"/>
      <c r="YE8" s="102"/>
      <c r="YF8" s="102"/>
      <c r="YG8" s="102"/>
      <c r="YH8" s="102"/>
      <c r="YI8" s="102"/>
      <c r="YJ8" s="102"/>
      <c r="YK8" s="102"/>
      <c r="YL8" s="102"/>
      <c r="YM8" s="102"/>
      <c r="YN8" s="102"/>
      <c r="YO8" s="102"/>
      <c r="YP8" s="102"/>
      <c r="YQ8" s="102"/>
      <c r="YR8" s="102"/>
      <c r="YS8" s="102"/>
      <c r="YT8" s="102"/>
      <c r="YU8" s="102"/>
      <c r="YV8" s="102"/>
      <c r="YW8" s="102"/>
      <c r="YX8" s="102"/>
      <c r="YY8" s="102"/>
      <c r="YZ8" s="102"/>
      <c r="ZA8" s="102"/>
      <c r="ZB8" s="102"/>
      <c r="ZC8" s="102"/>
      <c r="ZD8" s="102"/>
      <c r="ZE8" s="102"/>
      <c r="ZF8" s="102"/>
      <c r="ZG8" s="102"/>
      <c r="ZH8" s="102"/>
      <c r="ZI8" s="102"/>
      <c r="ZJ8" s="102"/>
      <c r="ZK8" s="102"/>
      <c r="ZL8" s="102"/>
      <c r="ZM8" s="102"/>
      <c r="ZN8" s="102"/>
      <c r="ZO8" s="102"/>
      <c r="ZP8" s="102"/>
      <c r="ZQ8" s="102"/>
      <c r="ZR8" s="102"/>
      <c r="ZS8" s="102"/>
      <c r="ZT8" s="102"/>
      <c r="ZU8" s="102"/>
      <c r="ZV8" s="102"/>
      <c r="ZW8" s="102"/>
      <c r="ZX8" s="102"/>
      <c r="ZY8" s="102"/>
      <c r="ZZ8" s="102"/>
      <c r="AAA8" s="102"/>
      <c r="AAB8" s="102"/>
      <c r="AAC8" s="102"/>
      <c r="AAD8" s="102"/>
      <c r="AAE8" s="102"/>
      <c r="AAF8" s="102"/>
      <c r="AAG8" s="102"/>
      <c r="AAH8" s="102"/>
      <c r="AAI8" s="102"/>
      <c r="AAJ8" s="102"/>
      <c r="AAK8" s="102"/>
      <c r="AAL8" s="102"/>
      <c r="AAM8" s="102"/>
      <c r="AAN8" s="102"/>
      <c r="AAO8" s="102"/>
      <c r="AAP8" s="102"/>
      <c r="AAQ8" s="102"/>
      <c r="AAR8" s="102"/>
      <c r="AAS8" s="102"/>
      <c r="AAT8" s="102"/>
      <c r="AAU8" s="102"/>
      <c r="AAV8" s="102"/>
      <c r="AAW8" s="102"/>
      <c r="AAX8" s="102"/>
      <c r="AAY8" s="102"/>
      <c r="AAZ8" s="102"/>
      <c r="ABA8" s="102"/>
      <c r="ABB8" s="102"/>
      <c r="ABC8" s="102"/>
      <c r="ABD8" s="102"/>
      <c r="ABE8" s="102"/>
      <c r="ABF8" s="102"/>
      <c r="ABG8" s="102"/>
      <c r="ABH8" s="102"/>
      <c r="ABI8" s="102"/>
      <c r="ABJ8" s="102"/>
      <c r="ABK8" s="102"/>
      <c r="ABL8" s="102"/>
      <c r="ABM8" s="102"/>
      <c r="ABN8" s="102"/>
      <c r="ABO8" s="102"/>
      <c r="ABP8" s="102"/>
      <c r="ABQ8" s="102"/>
      <c r="ABR8" s="102"/>
      <c r="ABS8" s="102"/>
      <c r="ABT8" s="102"/>
      <c r="ABU8" s="102"/>
      <c r="ABV8" s="102"/>
      <c r="ABW8" s="102"/>
      <c r="ABX8" s="102"/>
      <c r="ABY8" s="102"/>
      <c r="ABZ8" s="102"/>
      <c r="ACA8" s="102"/>
      <c r="ACB8" s="102"/>
      <c r="ACC8" s="102"/>
      <c r="ACD8" s="102"/>
      <c r="ACE8" s="102"/>
      <c r="ACF8" s="102"/>
      <c r="ACG8" s="102"/>
      <c r="ACH8" s="102"/>
      <c r="ACI8" s="102"/>
      <c r="ACJ8" s="102"/>
      <c r="ACK8" s="102"/>
      <c r="ACL8" s="102"/>
      <c r="ACM8" s="102"/>
      <c r="ACN8" s="102"/>
      <c r="ACO8" s="102"/>
      <c r="ACP8" s="102"/>
      <c r="ACQ8" s="102"/>
      <c r="ACR8" s="102"/>
      <c r="ACS8" s="102"/>
      <c r="ACT8" s="102"/>
      <c r="ACU8" s="102"/>
      <c r="ACV8" s="102"/>
      <c r="ACW8" s="102"/>
      <c r="ACX8" s="102"/>
      <c r="ACY8" s="102"/>
      <c r="ACZ8" s="102"/>
      <c r="ADA8" s="102"/>
      <c r="ADB8" s="102"/>
      <c r="ADC8" s="102"/>
      <c r="ADD8" s="102"/>
      <c r="ADE8" s="102"/>
      <c r="ADF8" s="102"/>
      <c r="ADG8" s="102"/>
      <c r="ADH8" s="102"/>
      <c r="ADI8" s="102"/>
      <c r="ADJ8" s="102"/>
      <c r="ADK8" s="102"/>
      <c r="ADL8" s="102"/>
      <c r="ADM8" s="102"/>
      <c r="ADN8" s="102"/>
      <c r="ADO8" s="102"/>
      <c r="ADP8" s="102"/>
      <c r="ADQ8" s="102"/>
      <c r="ADR8" s="102"/>
      <c r="ADS8" s="102"/>
      <c r="ADT8" s="102"/>
      <c r="ADU8" s="102"/>
      <c r="ADV8" s="102"/>
      <c r="ADW8" s="102"/>
      <c r="ADX8" s="102"/>
      <c r="ADY8" s="102"/>
      <c r="ADZ8" s="102"/>
      <c r="AEA8" s="102"/>
      <c r="AEB8" s="102"/>
      <c r="AEC8" s="102"/>
      <c r="AED8" s="102"/>
      <c r="AEE8" s="102"/>
      <c r="AEF8" s="102"/>
      <c r="AEG8" s="102"/>
      <c r="AEH8" s="102"/>
      <c r="AEI8" s="102"/>
      <c r="AEJ8" s="102"/>
      <c r="AEK8" s="102"/>
      <c r="AEL8" s="102"/>
      <c r="AEM8" s="102"/>
      <c r="AEN8" s="102"/>
      <c r="AEO8" s="102"/>
      <c r="AEP8" s="102"/>
      <c r="AEQ8" s="102"/>
      <c r="AER8" s="102"/>
      <c r="AES8" s="102"/>
      <c r="AET8" s="102"/>
      <c r="AEU8" s="102"/>
      <c r="AEV8" s="102"/>
      <c r="AEW8" s="102"/>
      <c r="AEX8" s="102"/>
      <c r="AEY8" s="102"/>
      <c r="AEZ8" s="102"/>
      <c r="AFA8" s="102"/>
      <c r="AFB8" s="102"/>
      <c r="AFC8" s="102"/>
      <c r="AFD8" s="102"/>
      <c r="AFE8" s="102"/>
      <c r="AFF8" s="102"/>
      <c r="AFG8" s="102"/>
      <c r="AFH8" s="102"/>
      <c r="AFI8" s="102"/>
      <c r="AFJ8" s="102"/>
      <c r="AFK8" s="102"/>
      <c r="AFL8" s="102"/>
      <c r="AFM8" s="102"/>
      <c r="AFN8" s="102"/>
      <c r="AFO8" s="102"/>
      <c r="AFP8" s="102"/>
      <c r="AFQ8" s="102"/>
      <c r="AFR8" s="102"/>
      <c r="AFS8" s="102"/>
      <c r="AFT8" s="102"/>
      <c r="AFU8" s="102"/>
      <c r="AFV8" s="102"/>
      <c r="AFW8" s="102"/>
      <c r="AFX8" s="102"/>
      <c r="AFY8" s="102"/>
      <c r="AFZ8" s="102"/>
      <c r="AGA8" s="102"/>
      <c r="AGB8" s="102"/>
      <c r="AGC8" s="102"/>
      <c r="AGD8" s="102"/>
      <c r="AGE8" s="102"/>
      <c r="AGF8" s="102"/>
      <c r="AGG8" s="102"/>
      <c r="AGH8" s="102"/>
      <c r="AGI8" s="102"/>
      <c r="AGJ8" s="102"/>
      <c r="AGK8" s="102"/>
      <c r="AGL8" s="102"/>
      <c r="AGM8" s="102"/>
      <c r="AGN8" s="102"/>
      <c r="AGO8" s="102"/>
      <c r="AGP8" s="102"/>
      <c r="AGQ8" s="102"/>
      <c r="AGR8" s="102"/>
      <c r="AGS8" s="102"/>
      <c r="AGT8" s="102"/>
      <c r="AGU8" s="102"/>
      <c r="AGV8" s="102"/>
      <c r="AGW8" s="102"/>
      <c r="AGX8" s="102"/>
      <c r="AGY8" s="102"/>
      <c r="AGZ8" s="102"/>
      <c r="AHA8" s="102"/>
      <c r="AHB8" s="102"/>
      <c r="AHC8" s="102"/>
      <c r="AHD8" s="102"/>
      <c r="AHE8" s="102"/>
      <c r="AHF8" s="102"/>
      <c r="AHG8" s="102"/>
      <c r="AHH8" s="102"/>
      <c r="AHI8" s="102"/>
      <c r="AHJ8" s="102"/>
      <c r="AHK8" s="102"/>
      <c r="AHL8" s="102"/>
      <c r="AHM8" s="102"/>
      <c r="AHN8" s="102"/>
      <c r="AHO8" s="102"/>
      <c r="AHP8" s="102"/>
      <c r="AHQ8" s="102"/>
      <c r="AHR8" s="102"/>
      <c r="AHS8" s="102"/>
      <c r="AHT8" s="102"/>
      <c r="AHU8" s="102"/>
      <c r="AHV8" s="102"/>
      <c r="AHW8" s="102"/>
      <c r="AHX8" s="102"/>
      <c r="AHY8" s="102"/>
      <c r="AHZ8" s="102"/>
      <c r="AIA8" s="102"/>
      <c r="AIB8" s="102"/>
      <c r="AIC8" s="102"/>
      <c r="AID8" s="102"/>
      <c r="AIE8" s="102"/>
      <c r="AIF8" s="102"/>
      <c r="AIG8" s="102"/>
      <c r="AIH8" s="102"/>
      <c r="AII8" s="102"/>
      <c r="AIJ8" s="102"/>
    </row>
    <row r="9" spans="1:920" s="109" customFormat="1" ht="12.95" customHeight="1">
      <c r="A9" s="118"/>
      <c r="B9" s="118"/>
      <c r="C9" s="118"/>
      <c r="D9" s="118"/>
      <c r="E9" s="362" t="str">
        <f>BS!E9</f>
        <v>MBS:1-2758</v>
      </c>
      <c r="F9" s="362"/>
      <c r="G9" s="362"/>
      <c r="H9" s="362"/>
      <c r="I9" s="106"/>
      <c r="J9" s="44"/>
      <c r="K9" s="107"/>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c r="IV9" s="102"/>
      <c r="IW9" s="102"/>
      <c r="IX9" s="102"/>
      <c r="IY9" s="102"/>
      <c r="IZ9" s="102"/>
      <c r="JA9" s="102"/>
      <c r="JB9" s="102"/>
      <c r="JC9" s="102"/>
      <c r="JD9" s="102"/>
      <c r="JE9" s="102"/>
      <c r="JF9" s="102"/>
      <c r="JG9" s="102"/>
      <c r="JH9" s="102"/>
      <c r="JI9" s="102"/>
      <c r="JJ9" s="102"/>
      <c r="JK9" s="102"/>
      <c r="JL9" s="102"/>
      <c r="JM9" s="102"/>
      <c r="JN9" s="102"/>
      <c r="JO9" s="102"/>
      <c r="JP9" s="102"/>
      <c r="JQ9" s="102"/>
      <c r="JR9" s="102"/>
      <c r="JS9" s="102"/>
      <c r="JT9" s="102"/>
      <c r="JU9" s="102"/>
      <c r="JV9" s="102"/>
      <c r="JW9" s="102"/>
      <c r="JX9" s="102"/>
      <c r="JY9" s="102"/>
      <c r="JZ9" s="102"/>
      <c r="KA9" s="102"/>
      <c r="KB9" s="102"/>
      <c r="KC9" s="102"/>
      <c r="KD9" s="102"/>
      <c r="KE9" s="102"/>
      <c r="KF9" s="102"/>
      <c r="KG9" s="102"/>
      <c r="KH9" s="102"/>
      <c r="KI9" s="102"/>
      <c r="KJ9" s="102"/>
      <c r="KK9" s="102"/>
      <c r="KL9" s="102"/>
      <c r="KM9" s="102"/>
      <c r="KN9" s="102"/>
      <c r="KO9" s="102"/>
      <c r="KP9" s="102"/>
      <c r="KQ9" s="102"/>
      <c r="KR9" s="102"/>
      <c r="KS9" s="102"/>
      <c r="KT9" s="102"/>
      <c r="KU9" s="102"/>
      <c r="KV9" s="102"/>
      <c r="KW9" s="102"/>
      <c r="KX9" s="102"/>
      <c r="KY9" s="102"/>
      <c r="KZ9" s="102"/>
      <c r="LA9" s="102"/>
      <c r="LB9" s="102"/>
      <c r="LC9" s="102"/>
      <c r="LD9" s="102"/>
      <c r="LE9" s="102"/>
      <c r="LF9" s="102"/>
      <c r="LG9" s="102"/>
      <c r="LH9" s="102"/>
      <c r="LI9" s="102"/>
      <c r="LJ9" s="102"/>
      <c r="LK9" s="102"/>
      <c r="LL9" s="102"/>
      <c r="LM9" s="102"/>
      <c r="LN9" s="102"/>
      <c r="LO9" s="102"/>
      <c r="LP9" s="102"/>
      <c r="LQ9" s="102"/>
      <c r="LR9" s="102"/>
      <c r="LS9" s="102"/>
      <c r="LT9" s="102"/>
      <c r="LU9" s="102"/>
      <c r="LV9" s="102"/>
      <c r="LW9" s="102"/>
      <c r="LX9" s="102"/>
      <c r="LY9" s="102"/>
      <c r="LZ9" s="102"/>
      <c r="MA9" s="102"/>
      <c r="MB9" s="102"/>
      <c r="MC9" s="102"/>
      <c r="MD9" s="102"/>
      <c r="ME9" s="102"/>
      <c r="MF9" s="102"/>
      <c r="MG9" s="102"/>
      <c r="MH9" s="102"/>
      <c r="MI9" s="102"/>
      <c r="MJ9" s="102"/>
      <c r="MK9" s="102"/>
      <c r="ML9" s="102"/>
      <c r="MM9" s="102"/>
      <c r="MN9" s="102"/>
      <c r="MO9" s="102"/>
      <c r="MP9" s="102"/>
      <c r="MQ9" s="102"/>
      <c r="MR9" s="102"/>
      <c r="MS9" s="102"/>
      <c r="MT9" s="102"/>
      <c r="MU9" s="102"/>
      <c r="MV9" s="102"/>
      <c r="MW9" s="102"/>
      <c r="MX9" s="102"/>
      <c r="MY9" s="102"/>
      <c r="MZ9" s="102"/>
      <c r="NA9" s="102"/>
      <c r="NB9" s="102"/>
      <c r="NC9" s="102"/>
      <c r="ND9" s="102"/>
      <c r="NE9" s="102"/>
      <c r="NF9" s="102"/>
      <c r="NG9" s="102"/>
      <c r="NH9" s="102"/>
      <c r="NI9" s="102"/>
      <c r="NJ9" s="102"/>
      <c r="NK9" s="102"/>
      <c r="NL9" s="102"/>
      <c r="NM9" s="102"/>
      <c r="NN9" s="102"/>
      <c r="NO9" s="102"/>
      <c r="NP9" s="102"/>
      <c r="NQ9" s="102"/>
      <c r="NR9" s="102"/>
      <c r="NS9" s="102"/>
      <c r="NT9" s="102"/>
      <c r="NU9" s="102"/>
      <c r="NV9" s="102"/>
      <c r="NW9" s="102"/>
      <c r="NX9" s="102"/>
      <c r="NY9" s="102"/>
      <c r="NZ9" s="102"/>
      <c r="OA9" s="102"/>
      <c r="OB9" s="102"/>
      <c r="OC9" s="102"/>
      <c r="OD9" s="102"/>
      <c r="OE9" s="102"/>
      <c r="OF9" s="102"/>
      <c r="OG9" s="102"/>
      <c r="OH9" s="102"/>
      <c r="OI9" s="102"/>
      <c r="OJ9" s="102"/>
      <c r="OK9" s="102"/>
      <c r="OL9" s="102"/>
      <c r="OM9" s="102"/>
      <c r="ON9" s="102"/>
      <c r="OO9" s="102"/>
      <c r="OP9" s="102"/>
      <c r="OQ9" s="102"/>
      <c r="OR9" s="102"/>
      <c r="OS9" s="102"/>
      <c r="OT9" s="102"/>
      <c r="OU9" s="102"/>
      <c r="OV9" s="102"/>
      <c r="OW9" s="102"/>
      <c r="OX9" s="102"/>
      <c r="OY9" s="102"/>
      <c r="OZ9" s="102"/>
      <c r="PA9" s="102"/>
      <c r="PB9" s="102"/>
      <c r="PC9" s="102"/>
      <c r="PD9" s="102"/>
      <c r="PE9" s="102"/>
      <c r="PF9" s="102"/>
      <c r="PG9" s="102"/>
      <c r="PH9" s="102"/>
      <c r="PI9" s="102"/>
      <c r="PJ9" s="102"/>
      <c r="PK9" s="102"/>
      <c r="PL9" s="102"/>
      <c r="PM9" s="102"/>
      <c r="PN9" s="102"/>
      <c r="PO9" s="102"/>
      <c r="PP9" s="102"/>
      <c r="PQ9" s="102"/>
      <c r="PR9" s="102"/>
      <c r="PS9" s="102"/>
      <c r="PT9" s="102"/>
      <c r="PU9" s="102"/>
      <c r="PV9" s="102"/>
      <c r="PW9" s="102"/>
      <c r="PX9" s="102"/>
      <c r="PY9" s="102"/>
      <c r="PZ9" s="102"/>
      <c r="QA9" s="102"/>
      <c r="QB9" s="102"/>
      <c r="QC9" s="102"/>
      <c r="QD9" s="102"/>
      <c r="QE9" s="102"/>
      <c r="QF9" s="102"/>
      <c r="QG9" s="102"/>
      <c r="QH9" s="102"/>
      <c r="QI9" s="102"/>
      <c r="QJ9" s="102"/>
      <c r="QK9" s="102"/>
      <c r="QL9" s="102"/>
      <c r="QM9" s="102"/>
      <c r="QN9" s="102"/>
      <c r="QO9" s="102"/>
      <c r="QP9" s="102"/>
      <c r="QQ9" s="102"/>
      <c r="QR9" s="102"/>
      <c r="QS9" s="102"/>
      <c r="QT9" s="102"/>
      <c r="QU9" s="102"/>
      <c r="QV9" s="102"/>
      <c r="QW9" s="102"/>
      <c r="QX9" s="102"/>
      <c r="QY9" s="102"/>
      <c r="QZ9" s="102"/>
      <c r="RA9" s="102"/>
      <c r="RB9" s="102"/>
      <c r="RC9" s="102"/>
      <c r="RD9" s="102"/>
      <c r="RE9" s="102"/>
      <c r="RF9" s="102"/>
      <c r="RG9" s="102"/>
      <c r="RH9" s="102"/>
      <c r="RI9" s="102"/>
      <c r="RJ9" s="102"/>
      <c r="RK9" s="102"/>
      <c r="RL9" s="102"/>
      <c r="RM9" s="102"/>
      <c r="RN9" s="102"/>
      <c r="RO9" s="102"/>
      <c r="RP9" s="102"/>
      <c r="RQ9" s="102"/>
      <c r="RR9" s="102"/>
      <c r="RS9" s="102"/>
      <c r="RT9" s="102"/>
      <c r="RU9" s="102"/>
      <c r="RV9" s="102"/>
      <c r="RW9" s="102"/>
      <c r="RX9" s="102"/>
      <c r="RY9" s="102"/>
      <c r="RZ9" s="102"/>
      <c r="SA9" s="102"/>
      <c r="SB9" s="102"/>
      <c r="SC9" s="102"/>
      <c r="SD9" s="102"/>
      <c r="SE9" s="102"/>
      <c r="SF9" s="102"/>
      <c r="SG9" s="102"/>
      <c r="SH9" s="102"/>
      <c r="SI9" s="102"/>
      <c r="SJ9" s="102"/>
      <c r="SK9" s="102"/>
      <c r="SL9" s="102"/>
      <c r="SM9" s="102"/>
      <c r="SN9" s="102"/>
      <c r="SO9" s="102"/>
      <c r="SP9" s="102"/>
      <c r="SQ9" s="102"/>
      <c r="SR9" s="102"/>
      <c r="SS9" s="102"/>
      <c r="ST9" s="102"/>
      <c r="SU9" s="102"/>
      <c r="SV9" s="102"/>
      <c r="SW9" s="102"/>
      <c r="SX9" s="102"/>
      <c r="SY9" s="102"/>
      <c r="SZ9" s="102"/>
      <c r="TA9" s="102"/>
      <c r="TB9" s="102"/>
      <c r="TC9" s="102"/>
      <c r="TD9" s="102"/>
      <c r="TE9" s="102"/>
      <c r="TF9" s="102"/>
      <c r="TG9" s="102"/>
      <c r="TH9" s="102"/>
      <c r="TI9" s="102"/>
      <c r="TJ9" s="102"/>
      <c r="TK9" s="102"/>
      <c r="TL9" s="102"/>
      <c r="TM9" s="102"/>
      <c r="TN9" s="102"/>
      <c r="TO9" s="102"/>
      <c r="TP9" s="102"/>
      <c r="TQ9" s="102"/>
      <c r="TR9" s="102"/>
      <c r="TS9" s="102"/>
      <c r="TT9" s="102"/>
      <c r="TU9" s="102"/>
      <c r="TV9" s="102"/>
      <c r="TW9" s="102"/>
      <c r="TX9" s="102"/>
      <c r="TY9" s="102"/>
      <c r="TZ9" s="102"/>
      <c r="UA9" s="102"/>
      <c r="UB9" s="102"/>
      <c r="UC9" s="102"/>
      <c r="UD9" s="102"/>
      <c r="UE9" s="102"/>
      <c r="UF9" s="102"/>
      <c r="UG9" s="102"/>
      <c r="UH9" s="102"/>
      <c r="UI9" s="102"/>
      <c r="UJ9" s="102"/>
      <c r="UK9" s="102"/>
      <c r="UL9" s="102"/>
      <c r="UM9" s="102"/>
      <c r="UN9" s="102"/>
      <c r="UO9" s="102"/>
      <c r="UP9" s="102"/>
      <c r="UQ9" s="102"/>
      <c r="UR9" s="102"/>
      <c r="US9" s="102"/>
      <c r="UT9" s="102"/>
      <c r="UU9" s="102"/>
      <c r="UV9" s="102"/>
      <c r="UW9" s="102"/>
      <c r="UX9" s="102"/>
      <c r="UY9" s="102"/>
      <c r="UZ9" s="102"/>
      <c r="VA9" s="102"/>
      <c r="VB9" s="102"/>
      <c r="VC9" s="102"/>
      <c r="VD9" s="102"/>
      <c r="VE9" s="102"/>
      <c r="VF9" s="102"/>
      <c r="VG9" s="102"/>
      <c r="VH9" s="102"/>
      <c r="VI9" s="102"/>
      <c r="VJ9" s="102"/>
      <c r="VK9" s="102"/>
      <c r="VL9" s="102"/>
      <c r="VM9" s="102"/>
      <c r="VN9" s="102"/>
      <c r="VO9" s="102"/>
      <c r="VP9" s="102"/>
      <c r="VQ9" s="102"/>
      <c r="VR9" s="102"/>
      <c r="VS9" s="102"/>
      <c r="VT9" s="102"/>
      <c r="VU9" s="102"/>
      <c r="VV9" s="102"/>
      <c r="VW9" s="102"/>
      <c r="VX9" s="102"/>
      <c r="VY9" s="102"/>
      <c r="VZ9" s="102"/>
      <c r="WA9" s="102"/>
      <c r="WB9" s="102"/>
      <c r="WC9" s="102"/>
      <c r="WD9" s="102"/>
      <c r="WE9" s="102"/>
      <c r="WF9" s="102"/>
      <c r="WG9" s="102"/>
      <c r="WH9" s="102"/>
      <c r="WI9" s="102"/>
      <c r="WJ9" s="102"/>
      <c r="WK9" s="102"/>
      <c r="WL9" s="102"/>
      <c r="WM9" s="102"/>
      <c r="WN9" s="102"/>
      <c r="WO9" s="102"/>
      <c r="WP9" s="102"/>
      <c r="WQ9" s="102"/>
      <c r="WR9" s="102"/>
      <c r="WS9" s="102"/>
      <c r="WT9" s="102"/>
      <c r="WU9" s="102"/>
      <c r="WV9" s="102"/>
      <c r="WW9" s="102"/>
      <c r="WX9" s="102"/>
      <c r="WY9" s="102"/>
      <c r="WZ9" s="102"/>
      <c r="XA9" s="102"/>
      <c r="XB9" s="102"/>
      <c r="XC9" s="102"/>
      <c r="XD9" s="102"/>
      <c r="XE9" s="102"/>
      <c r="XF9" s="102"/>
      <c r="XG9" s="102"/>
      <c r="XH9" s="102"/>
      <c r="XI9" s="102"/>
      <c r="XJ9" s="102"/>
      <c r="XK9" s="102"/>
      <c r="XL9" s="102"/>
      <c r="XM9" s="102"/>
      <c r="XN9" s="102"/>
      <c r="XO9" s="102"/>
      <c r="XP9" s="102"/>
      <c r="XQ9" s="102"/>
      <c r="XR9" s="102"/>
      <c r="XS9" s="102"/>
      <c r="XT9" s="102"/>
      <c r="XU9" s="102"/>
      <c r="XV9" s="102"/>
      <c r="XW9" s="102"/>
      <c r="XX9" s="102"/>
      <c r="XY9" s="102"/>
      <c r="XZ9" s="102"/>
      <c r="YA9" s="102"/>
      <c r="YB9" s="102"/>
      <c r="YC9" s="102"/>
      <c r="YD9" s="102"/>
      <c r="YE9" s="102"/>
      <c r="YF9" s="102"/>
      <c r="YG9" s="102"/>
      <c r="YH9" s="102"/>
      <c r="YI9" s="102"/>
      <c r="YJ9" s="102"/>
      <c r="YK9" s="102"/>
      <c r="YL9" s="102"/>
      <c r="YM9" s="102"/>
      <c r="YN9" s="102"/>
      <c r="YO9" s="102"/>
      <c r="YP9" s="102"/>
      <c r="YQ9" s="102"/>
      <c r="YR9" s="102"/>
      <c r="YS9" s="102"/>
      <c r="YT9" s="102"/>
      <c r="YU9" s="102"/>
      <c r="YV9" s="102"/>
      <c r="YW9" s="102"/>
      <c r="YX9" s="102"/>
      <c r="YY9" s="102"/>
      <c r="YZ9" s="102"/>
      <c r="ZA9" s="102"/>
      <c r="ZB9" s="102"/>
      <c r="ZC9" s="102"/>
      <c r="ZD9" s="102"/>
      <c r="ZE9" s="102"/>
      <c r="ZF9" s="102"/>
      <c r="ZG9" s="102"/>
      <c r="ZH9" s="102"/>
      <c r="ZI9" s="102"/>
      <c r="ZJ9" s="102"/>
      <c r="ZK9" s="102"/>
      <c r="ZL9" s="102"/>
      <c r="ZM9" s="102"/>
      <c r="ZN9" s="102"/>
      <c r="ZO9" s="102"/>
      <c r="ZP9" s="102"/>
      <c r="ZQ9" s="102"/>
      <c r="ZR9" s="102"/>
      <c r="ZS9" s="102"/>
      <c r="ZT9" s="102"/>
      <c r="ZU9" s="102"/>
      <c r="ZV9" s="102"/>
      <c r="ZW9" s="102"/>
      <c r="ZX9" s="102"/>
      <c r="ZY9" s="102"/>
      <c r="ZZ9" s="102"/>
      <c r="AAA9" s="102"/>
      <c r="AAB9" s="102"/>
      <c r="AAC9" s="102"/>
      <c r="AAD9" s="102"/>
      <c r="AAE9" s="102"/>
      <c r="AAF9" s="102"/>
      <c r="AAG9" s="102"/>
      <c r="AAH9" s="102"/>
      <c r="AAI9" s="102"/>
      <c r="AAJ9" s="102"/>
      <c r="AAK9" s="102"/>
      <c r="AAL9" s="102"/>
      <c r="AAM9" s="102"/>
      <c r="AAN9" s="102"/>
      <c r="AAO9" s="102"/>
      <c r="AAP9" s="102"/>
      <c r="AAQ9" s="102"/>
      <c r="AAR9" s="102"/>
      <c r="AAS9" s="102"/>
      <c r="AAT9" s="102"/>
      <c r="AAU9" s="102"/>
      <c r="AAV9" s="102"/>
      <c r="AAW9" s="102"/>
      <c r="AAX9" s="102"/>
      <c r="AAY9" s="102"/>
      <c r="AAZ9" s="102"/>
      <c r="ABA9" s="102"/>
      <c r="ABB9" s="102"/>
      <c r="ABC9" s="102"/>
      <c r="ABD9" s="102"/>
      <c r="ABE9" s="102"/>
      <c r="ABF9" s="102"/>
      <c r="ABG9" s="102"/>
      <c r="ABH9" s="102"/>
      <c r="ABI9" s="102"/>
      <c r="ABJ9" s="102"/>
      <c r="ABK9" s="102"/>
      <c r="ABL9" s="102"/>
      <c r="ABM9" s="102"/>
      <c r="ABN9" s="102"/>
      <c r="ABO9" s="102"/>
      <c r="ABP9" s="102"/>
      <c r="ABQ9" s="102"/>
      <c r="ABR9" s="102"/>
      <c r="ABS9" s="102"/>
      <c r="ABT9" s="102"/>
      <c r="ABU9" s="102"/>
      <c r="ABV9" s="102"/>
      <c r="ABW9" s="102"/>
      <c r="ABX9" s="102"/>
      <c r="ABY9" s="102"/>
      <c r="ABZ9" s="102"/>
      <c r="ACA9" s="102"/>
      <c r="ACB9" s="102"/>
      <c r="ACC9" s="102"/>
      <c r="ACD9" s="102"/>
      <c r="ACE9" s="102"/>
      <c r="ACF9" s="102"/>
      <c r="ACG9" s="102"/>
      <c r="ACH9" s="102"/>
      <c r="ACI9" s="102"/>
      <c r="ACJ9" s="102"/>
      <c r="ACK9" s="102"/>
      <c r="ACL9" s="102"/>
      <c r="ACM9" s="102"/>
      <c r="ACN9" s="102"/>
      <c r="ACO9" s="102"/>
      <c r="ACP9" s="102"/>
      <c r="ACQ9" s="102"/>
      <c r="ACR9" s="102"/>
      <c r="ACS9" s="102"/>
      <c r="ACT9" s="102"/>
      <c r="ACU9" s="102"/>
      <c r="ACV9" s="102"/>
      <c r="ACW9" s="102"/>
      <c r="ACX9" s="102"/>
      <c r="ACY9" s="102"/>
      <c r="ACZ9" s="102"/>
      <c r="ADA9" s="102"/>
      <c r="ADB9" s="102"/>
      <c r="ADC9" s="102"/>
      <c r="ADD9" s="102"/>
      <c r="ADE9" s="102"/>
      <c r="ADF9" s="102"/>
      <c r="ADG9" s="102"/>
      <c r="ADH9" s="102"/>
      <c r="ADI9" s="102"/>
      <c r="ADJ9" s="102"/>
      <c r="ADK9" s="102"/>
      <c r="ADL9" s="102"/>
      <c r="ADM9" s="102"/>
      <c r="ADN9" s="102"/>
      <c r="ADO9" s="102"/>
      <c r="ADP9" s="102"/>
      <c r="ADQ9" s="102"/>
      <c r="ADR9" s="102"/>
      <c r="ADS9" s="102"/>
      <c r="ADT9" s="102"/>
      <c r="ADU9" s="102"/>
      <c r="ADV9" s="102"/>
      <c r="ADW9" s="102"/>
      <c r="ADX9" s="102"/>
      <c r="ADY9" s="102"/>
      <c r="ADZ9" s="102"/>
      <c r="AEA9" s="102"/>
      <c r="AEB9" s="102"/>
      <c r="AEC9" s="102"/>
      <c r="AED9" s="102"/>
      <c r="AEE9" s="102"/>
      <c r="AEF9" s="102"/>
      <c r="AEG9" s="102"/>
      <c r="AEH9" s="102"/>
      <c r="AEI9" s="102"/>
      <c r="AEJ9" s="102"/>
      <c r="AEK9" s="102"/>
      <c r="AEL9" s="102"/>
      <c r="AEM9" s="102"/>
      <c r="AEN9" s="102"/>
      <c r="AEO9" s="102"/>
      <c r="AEP9" s="102"/>
      <c r="AEQ9" s="102"/>
      <c r="AER9" s="102"/>
      <c r="AES9" s="102"/>
      <c r="AET9" s="102"/>
      <c r="AEU9" s="102"/>
      <c r="AEV9" s="102"/>
      <c r="AEW9" s="102"/>
      <c r="AEX9" s="102"/>
      <c r="AEY9" s="102"/>
      <c r="AEZ9" s="102"/>
      <c r="AFA9" s="102"/>
      <c r="AFB9" s="102"/>
      <c r="AFC9" s="102"/>
      <c r="AFD9" s="102"/>
      <c r="AFE9" s="102"/>
      <c r="AFF9" s="102"/>
      <c r="AFG9" s="102"/>
      <c r="AFH9" s="102"/>
      <c r="AFI9" s="102"/>
      <c r="AFJ9" s="102"/>
      <c r="AFK9" s="102"/>
      <c r="AFL9" s="102"/>
      <c r="AFM9" s="102"/>
      <c r="AFN9" s="102"/>
      <c r="AFO9" s="102"/>
      <c r="AFP9" s="102"/>
      <c r="AFQ9" s="102"/>
      <c r="AFR9" s="102"/>
      <c r="AFS9" s="102"/>
      <c r="AFT9" s="102"/>
      <c r="AFU9" s="102"/>
      <c r="AFV9" s="102"/>
      <c r="AFW9" s="102"/>
      <c r="AFX9" s="102"/>
      <c r="AFY9" s="102"/>
      <c r="AFZ9" s="102"/>
      <c r="AGA9" s="102"/>
      <c r="AGB9" s="102"/>
      <c r="AGC9" s="102"/>
      <c r="AGD9" s="102"/>
      <c r="AGE9" s="102"/>
      <c r="AGF9" s="102"/>
      <c r="AGG9" s="102"/>
      <c r="AGH9" s="102"/>
      <c r="AGI9" s="102"/>
      <c r="AGJ9" s="102"/>
      <c r="AGK9" s="102"/>
      <c r="AGL9" s="102"/>
      <c r="AGM9" s="102"/>
      <c r="AGN9" s="102"/>
      <c r="AGO9" s="102"/>
      <c r="AGP9" s="102"/>
      <c r="AGQ9" s="102"/>
      <c r="AGR9" s="102"/>
      <c r="AGS9" s="102"/>
      <c r="AGT9" s="102"/>
      <c r="AGU9" s="102"/>
      <c r="AGV9" s="102"/>
      <c r="AGW9" s="102"/>
      <c r="AGX9" s="102"/>
      <c r="AGY9" s="102"/>
      <c r="AGZ9" s="102"/>
      <c r="AHA9" s="102"/>
      <c r="AHB9" s="102"/>
      <c r="AHC9" s="102"/>
      <c r="AHD9" s="102"/>
      <c r="AHE9" s="102"/>
      <c r="AHF9" s="102"/>
      <c r="AHG9" s="102"/>
      <c r="AHH9" s="102"/>
      <c r="AHI9" s="102"/>
      <c r="AHJ9" s="102"/>
      <c r="AHK9" s="102"/>
      <c r="AHL9" s="102"/>
      <c r="AHM9" s="102"/>
      <c r="AHN9" s="102"/>
      <c r="AHO9" s="102"/>
      <c r="AHP9" s="102"/>
      <c r="AHQ9" s="102"/>
      <c r="AHR9" s="102"/>
      <c r="AHS9" s="102"/>
      <c r="AHT9" s="102"/>
      <c r="AHU9" s="102"/>
      <c r="AHV9" s="102"/>
      <c r="AHW9" s="102"/>
      <c r="AHX9" s="102"/>
      <c r="AHY9" s="102"/>
      <c r="AHZ9" s="102"/>
      <c r="AIA9" s="102"/>
      <c r="AIB9" s="102"/>
      <c r="AIC9" s="102"/>
      <c r="AID9" s="102"/>
      <c r="AIE9" s="102"/>
      <c r="AIF9" s="102"/>
      <c r="AIG9" s="102"/>
      <c r="AIH9" s="102"/>
      <c r="AII9" s="102"/>
      <c r="AIJ9" s="102"/>
    </row>
    <row r="10" spans="1:920" s="109" customFormat="1" ht="12.95" customHeight="1">
      <c r="A10" s="118"/>
      <c r="B10" s="118"/>
      <c r="C10" s="118"/>
      <c r="D10" s="118"/>
      <c r="E10" s="241" t="s">
        <v>1965</v>
      </c>
      <c r="F10" s="110"/>
      <c r="G10" s="102"/>
      <c r="H10" s="102"/>
      <c r="I10" s="106"/>
      <c r="J10" s="107"/>
      <c r="K10" s="107"/>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c r="IV10" s="102"/>
      <c r="IW10" s="102"/>
      <c r="IX10" s="102"/>
      <c r="IY10" s="102"/>
      <c r="IZ10" s="102"/>
      <c r="JA10" s="102"/>
      <c r="JB10" s="102"/>
      <c r="JC10" s="102"/>
      <c r="JD10" s="102"/>
      <c r="JE10" s="102"/>
      <c r="JF10" s="102"/>
      <c r="JG10" s="102"/>
      <c r="JH10" s="102"/>
      <c r="JI10" s="102"/>
      <c r="JJ10" s="102"/>
      <c r="JK10" s="102"/>
      <c r="JL10" s="102"/>
      <c r="JM10" s="102"/>
      <c r="JN10" s="102"/>
      <c r="JO10" s="102"/>
      <c r="JP10" s="102"/>
      <c r="JQ10" s="102"/>
      <c r="JR10" s="102"/>
      <c r="JS10" s="102"/>
      <c r="JT10" s="102"/>
      <c r="JU10" s="102"/>
      <c r="JV10" s="102"/>
      <c r="JW10" s="102"/>
      <c r="JX10" s="102"/>
      <c r="JY10" s="102"/>
      <c r="JZ10" s="102"/>
      <c r="KA10" s="102"/>
      <c r="KB10" s="102"/>
      <c r="KC10" s="102"/>
      <c r="KD10" s="102"/>
      <c r="KE10" s="102"/>
      <c r="KF10" s="102"/>
      <c r="KG10" s="102"/>
      <c r="KH10" s="102"/>
      <c r="KI10" s="102"/>
      <c r="KJ10" s="102"/>
      <c r="KK10" s="102"/>
      <c r="KL10" s="102"/>
      <c r="KM10" s="102"/>
      <c r="KN10" s="102"/>
      <c r="KO10" s="102"/>
      <c r="KP10" s="102"/>
      <c r="KQ10" s="102"/>
      <c r="KR10" s="102"/>
      <c r="KS10" s="102"/>
      <c r="KT10" s="102"/>
      <c r="KU10" s="102"/>
      <c r="KV10" s="102"/>
      <c r="KW10" s="102"/>
      <c r="KX10" s="102"/>
      <c r="KY10" s="102"/>
      <c r="KZ10" s="102"/>
      <c r="LA10" s="102"/>
      <c r="LB10" s="102"/>
      <c r="LC10" s="102"/>
      <c r="LD10" s="102"/>
      <c r="LE10" s="102"/>
      <c r="LF10" s="102"/>
      <c r="LG10" s="102"/>
      <c r="LH10" s="102"/>
      <c r="LI10" s="102"/>
      <c r="LJ10" s="102"/>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102"/>
      <c r="ND10" s="102"/>
      <c r="NE10" s="102"/>
      <c r="NF10" s="102"/>
      <c r="NG10" s="102"/>
      <c r="NH10" s="102"/>
      <c r="NI10" s="102"/>
      <c r="NJ10" s="102"/>
      <c r="NK10" s="102"/>
      <c r="NL10" s="102"/>
      <c r="NM10" s="102"/>
      <c r="NN10" s="102"/>
      <c r="NO10" s="102"/>
      <c r="NP10" s="102"/>
      <c r="NQ10" s="102"/>
      <c r="NR10" s="102"/>
      <c r="NS10" s="102"/>
      <c r="NT10" s="102"/>
      <c r="NU10" s="102"/>
      <c r="NV10" s="102"/>
      <c r="NW10" s="102"/>
      <c r="NX10" s="102"/>
      <c r="NY10" s="102"/>
      <c r="NZ10" s="102"/>
      <c r="OA10" s="102"/>
      <c r="OB10" s="102"/>
      <c r="OC10" s="102"/>
      <c r="OD10" s="102"/>
      <c r="OE10" s="102"/>
      <c r="OF10" s="102"/>
      <c r="OG10" s="102"/>
      <c r="OH10" s="102"/>
      <c r="OI10" s="102"/>
      <c r="OJ10" s="102"/>
      <c r="OK10" s="102"/>
      <c r="OL10" s="102"/>
      <c r="OM10" s="102"/>
      <c r="ON10" s="102"/>
      <c r="OO10" s="102"/>
      <c r="OP10" s="102"/>
      <c r="OQ10" s="102"/>
      <c r="OR10" s="102"/>
      <c r="OS10" s="102"/>
      <c r="OT10" s="102"/>
      <c r="OU10" s="102"/>
      <c r="OV10" s="102"/>
      <c r="OW10" s="102"/>
      <c r="OX10" s="102"/>
      <c r="OY10" s="102"/>
      <c r="OZ10" s="102"/>
      <c r="PA10" s="102"/>
      <c r="PB10" s="102"/>
      <c r="PC10" s="102"/>
      <c r="PD10" s="102"/>
      <c r="PE10" s="102"/>
      <c r="PF10" s="102"/>
      <c r="PG10" s="102"/>
      <c r="PH10" s="102"/>
      <c r="PI10" s="102"/>
      <c r="PJ10" s="102"/>
      <c r="PK10" s="102"/>
      <c r="PL10" s="102"/>
      <c r="PM10" s="102"/>
      <c r="PN10" s="102"/>
      <c r="PO10" s="102"/>
      <c r="PP10" s="102"/>
      <c r="PQ10" s="102"/>
      <c r="PR10" s="102"/>
      <c r="PS10" s="102"/>
      <c r="PT10" s="102"/>
      <c r="PU10" s="102"/>
      <c r="PV10" s="102"/>
      <c r="PW10" s="102"/>
      <c r="PX10" s="102"/>
      <c r="PY10" s="102"/>
      <c r="PZ10" s="102"/>
      <c r="QA10" s="102"/>
      <c r="QB10" s="102"/>
      <c r="QC10" s="102"/>
      <c r="QD10" s="102"/>
      <c r="QE10" s="102"/>
      <c r="QF10" s="102"/>
      <c r="QG10" s="102"/>
      <c r="QH10" s="102"/>
      <c r="QI10" s="102"/>
      <c r="QJ10" s="102"/>
      <c r="QK10" s="102"/>
      <c r="QL10" s="102"/>
      <c r="QM10" s="102"/>
      <c r="QN10" s="102"/>
      <c r="QO10" s="102"/>
      <c r="QP10" s="102"/>
      <c r="QQ10" s="102"/>
      <c r="QR10" s="102"/>
      <c r="QS10" s="102"/>
      <c r="QT10" s="102"/>
      <c r="QU10" s="102"/>
      <c r="QV10" s="102"/>
      <c r="QW10" s="102"/>
      <c r="QX10" s="102"/>
      <c r="QY10" s="102"/>
      <c r="QZ10" s="102"/>
      <c r="RA10" s="102"/>
      <c r="RB10" s="102"/>
      <c r="RC10" s="102"/>
      <c r="RD10" s="102"/>
      <c r="RE10" s="102"/>
      <c r="RF10" s="102"/>
      <c r="RG10" s="102"/>
      <c r="RH10" s="102"/>
      <c r="RI10" s="102"/>
      <c r="RJ10" s="102"/>
      <c r="RK10" s="102"/>
      <c r="RL10" s="102"/>
      <c r="RM10" s="102"/>
      <c r="RN10" s="102"/>
      <c r="RO10" s="102"/>
      <c r="RP10" s="102"/>
      <c r="RQ10" s="102"/>
      <c r="RR10" s="102"/>
      <c r="RS10" s="102"/>
      <c r="RT10" s="102"/>
      <c r="RU10" s="102"/>
      <c r="RV10" s="102"/>
      <c r="RW10" s="102"/>
      <c r="RX10" s="102"/>
      <c r="RY10" s="102"/>
      <c r="RZ10" s="102"/>
      <c r="SA10" s="102"/>
      <c r="SB10" s="102"/>
      <c r="SC10" s="102"/>
      <c r="SD10" s="102"/>
      <c r="SE10" s="102"/>
      <c r="SF10" s="102"/>
      <c r="SG10" s="102"/>
      <c r="SH10" s="102"/>
      <c r="SI10" s="102"/>
      <c r="SJ10" s="102"/>
      <c r="SK10" s="102"/>
      <c r="SL10" s="102"/>
      <c r="SM10" s="102"/>
      <c r="SN10" s="102"/>
      <c r="SO10" s="102"/>
      <c r="SP10" s="102"/>
      <c r="SQ10" s="102"/>
      <c r="SR10" s="102"/>
      <c r="SS10" s="102"/>
      <c r="ST10" s="102"/>
      <c r="SU10" s="102"/>
      <c r="SV10" s="102"/>
      <c r="SW10" s="102"/>
      <c r="SX10" s="102"/>
      <c r="SY10" s="102"/>
      <c r="SZ10" s="102"/>
      <c r="TA10" s="102"/>
      <c r="TB10" s="102"/>
      <c r="TC10" s="102"/>
      <c r="TD10" s="102"/>
      <c r="TE10" s="102"/>
      <c r="TF10" s="102"/>
      <c r="TG10" s="102"/>
      <c r="TH10" s="102"/>
      <c r="TI10" s="102"/>
      <c r="TJ10" s="102"/>
      <c r="TK10" s="102"/>
      <c r="TL10" s="102"/>
      <c r="TM10" s="102"/>
      <c r="TN10" s="102"/>
      <c r="TO10" s="102"/>
      <c r="TP10" s="102"/>
      <c r="TQ10" s="102"/>
      <c r="TR10" s="102"/>
      <c r="TS10" s="102"/>
      <c r="TT10" s="102"/>
      <c r="TU10" s="102"/>
      <c r="TV10" s="102"/>
      <c r="TW10" s="102"/>
      <c r="TX10" s="102"/>
      <c r="TY10" s="102"/>
      <c r="TZ10" s="102"/>
      <c r="UA10" s="102"/>
      <c r="UB10" s="102"/>
      <c r="UC10" s="102"/>
      <c r="UD10" s="102"/>
      <c r="UE10" s="102"/>
      <c r="UF10" s="102"/>
      <c r="UG10" s="102"/>
      <c r="UH10" s="102"/>
      <c r="UI10" s="102"/>
      <c r="UJ10" s="102"/>
      <c r="UK10" s="102"/>
      <c r="UL10" s="102"/>
      <c r="UM10" s="102"/>
      <c r="UN10" s="102"/>
      <c r="UO10" s="102"/>
      <c r="UP10" s="102"/>
      <c r="UQ10" s="102"/>
      <c r="UR10" s="102"/>
      <c r="US10" s="102"/>
      <c r="UT10" s="102"/>
      <c r="UU10" s="102"/>
      <c r="UV10" s="102"/>
      <c r="UW10" s="102"/>
      <c r="UX10" s="102"/>
      <c r="UY10" s="102"/>
      <c r="UZ10" s="102"/>
      <c r="VA10" s="102"/>
      <c r="VB10" s="102"/>
      <c r="VC10" s="102"/>
      <c r="VD10" s="102"/>
      <c r="VE10" s="102"/>
      <c r="VF10" s="102"/>
      <c r="VG10" s="102"/>
      <c r="VH10" s="102"/>
      <c r="VI10" s="102"/>
      <c r="VJ10" s="102"/>
      <c r="VK10" s="102"/>
      <c r="VL10" s="102"/>
      <c r="VM10" s="102"/>
      <c r="VN10" s="102"/>
      <c r="VO10" s="102"/>
      <c r="VP10" s="102"/>
      <c r="VQ10" s="102"/>
      <c r="VR10" s="102"/>
      <c r="VS10" s="102"/>
      <c r="VT10" s="102"/>
      <c r="VU10" s="102"/>
      <c r="VV10" s="102"/>
      <c r="VW10" s="102"/>
      <c r="VX10" s="102"/>
      <c r="VY10" s="102"/>
      <c r="VZ10" s="102"/>
      <c r="WA10" s="102"/>
      <c r="WB10" s="102"/>
      <c r="WC10" s="102"/>
      <c r="WD10" s="102"/>
      <c r="WE10" s="102"/>
      <c r="WF10" s="102"/>
      <c r="WG10" s="102"/>
      <c r="WH10" s="102"/>
      <c r="WI10" s="102"/>
      <c r="WJ10" s="102"/>
      <c r="WK10" s="102"/>
      <c r="WL10" s="102"/>
      <c r="WM10" s="102"/>
      <c r="WN10" s="102"/>
      <c r="WO10" s="102"/>
      <c r="WP10" s="102"/>
      <c r="WQ10" s="102"/>
      <c r="WR10" s="102"/>
      <c r="WS10" s="102"/>
      <c r="WT10" s="102"/>
      <c r="WU10" s="102"/>
      <c r="WV10" s="102"/>
      <c r="WW10" s="102"/>
      <c r="WX10" s="102"/>
      <c r="WY10" s="102"/>
      <c r="WZ10" s="102"/>
      <c r="XA10" s="102"/>
      <c r="XB10" s="102"/>
      <c r="XC10" s="102"/>
      <c r="XD10" s="102"/>
      <c r="XE10" s="102"/>
      <c r="XF10" s="102"/>
      <c r="XG10" s="102"/>
      <c r="XH10" s="102"/>
      <c r="XI10" s="102"/>
      <c r="XJ10" s="102"/>
      <c r="XK10" s="102"/>
      <c r="XL10" s="102"/>
      <c r="XM10" s="102"/>
      <c r="XN10" s="102"/>
      <c r="XO10" s="102"/>
      <c r="XP10" s="102"/>
      <c r="XQ10" s="102"/>
      <c r="XR10" s="102"/>
      <c r="XS10" s="102"/>
      <c r="XT10" s="102"/>
      <c r="XU10" s="102"/>
      <c r="XV10" s="102"/>
      <c r="XW10" s="102"/>
      <c r="XX10" s="102"/>
      <c r="XY10" s="102"/>
      <c r="XZ10" s="102"/>
      <c r="YA10" s="102"/>
      <c r="YB10" s="102"/>
      <c r="YC10" s="102"/>
      <c r="YD10" s="102"/>
      <c r="YE10" s="102"/>
      <c r="YF10" s="102"/>
      <c r="YG10" s="102"/>
      <c r="YH10" s="102"/>
      <c r="YI10" s="102"/>
      <c r="YJ10" s="102"/>
      <c r="YK10" s="102"/>
      <c r="YL10" s="102"/>
      <c r="YM10" s="102"/>
      <c r="YN10" s="102"/>
      <c r="YO10" s="102"/>
      <c r="YP10" s="102"/>
      <c r="YQ10" s="102"/>
      <c r="YR10" s="102"/>
      <c r="YS10" s="102"/>
      <c r="YT10" s="102"/>
      <c r="YU10" s="102"/>
      <c r="YV10" s="102"/>
      <c r="YW10" s="102"/>
      <c r="YX10" s="102"/>
      <c r="YY10" s="102"/>
      <c r="YZ10" s="102"/>
      <c r="ZA10" s="102"/>
      <c r="ZB10" s="102"/>
      <c r="ZC10" s="102"/>
      <c r="ZD10" s="102"/>
      <c r="ZE10" s="102"/>
      <c r="ZF10" s="102"/>
      <c r="ZG10" s="102"/>
      <c r="ZH10" s="102"/>
      <c r="ZI10" s="102"/>
      <c r="ZJ10" s="102"/>
      <c r="ZK10" s="102"/>
      <c r="ZL10" s="102"/>
      <c r="ZM10" s="102"/>
      <c r="ZN10" s="102"/>
      <c r="ZO10" s="102"/>
      <c r="ZP10" s="102"/>
      <c r="ZQ10" s="102"/>
      <c r="ZR10" s="102"/>
      <c r="ZS10" s="102"/>
      <c r="ZT10" s="102"/>
      <c r="ZU10" s="102"/>
      <c r="ZV10" s="102"/>
      <c r="ZW10" s="102"/>
      <c r="ZX10" s="102"/>
      <c r="ZY10" s="102"/>
      <c r="ZZ10" s="102"/>
      <c r="AAA10" s="102"/>
      <c r="AAB10" s="102"/>
      <c r="AAC10" s="102"/>
      <c r="AAD10" s="102"/>
      <c r="AAE10" s="102"/>
      <c r="AAF10" s="102"/>
      <c r="AAG10" s="102"/>
      <c r="AAH10" s="102"/>
      <c r="AAI10" s="102"/>
      <c r="AAJ10" s="102"/>
      <c r="AAK10" s="102"/>
      <c r="AAL10" s="102"/>
      <c r="AAM10" s="102"/>
      <c r="AAN10" s="102"/>
      <c r="AAO10" s="102"/>
      <c r="AAP10" s="102"/>
      <c r="AAQ10" s="102"/>
      <c r="AAR10" s="102"/>
      <c r="AAS10" s="102"/>
      <c r="AAT10" s="102"/>
      <c r="AAU10" s="102"/>
      <c r="AAV10" s="102"/>
      <c r="AAW10" s="102"/>
      <c r="AAX10" s="102"/>
      <c r="AAY10" s="102"/>
      <c r="AAZ10" s="102"/>
      <c r="ABA10" s="102"/>
      <c r="ABB10" s="102"/>
      <c r="ABC10" s="102"/>
      <c r="ABD10" s="102"/>
      <c r="ABE10" s="102"/>
      <c r="ABF10" s="102"/>
      <c r="ABG10" s="102"/>
      <c r="ABH10" s="102"/>
      <c r="ABI10" s="102"/>
      <c r="ABJ10" s="102"/>
      <c r="ABK10" s="102"/>
      <c r="ABL10" s="102"/>
      <c r="ABM10" s="102"/>
      <c r="ABN10" s="102"/>
      <c r="ABO10" s="102"/>
      <c r="ABP10" s="102"/>
      <c r="ABQ10" s="102"/>
      <c r="ABR10" s="102"/>
      <c r="ABS10" s="102"/>
      <c r="ABT10" s="102"/>
      <c r="ABU10" s="102"/>
      <c r="ABV10" s="102"/>
      <c r="ABW10" s="102"/>
      <c r="ABX10" s="102"/>
      <c r="ABY10" s="102"/>
      <c r="ABZ10" s="102"/>
      <c r="ACA10" s="102"/>
      <c r="ACB10" s="102"/>
      <c r="ACC10" s="102"/>
      <c r="ACD10" s="102"/>
      <c r="ACE10" s="102"/>
      <c r="ACF10" s="102"/>
      <c r="ACG10" s="102"/>
      <c r="ACH10" s="102"/>
      <c r="ACI10" s="102"/>
      <c r="ACJ10" s="102"/>
      <c r="ACK10" s="102"/>
      <c r="ACL10" s="102"/>
      <c r="ACM10" s="102"/>
      <c r="ACN10" s="102"/>
      <c r="ACO10" s="102"/>
      <c r="ACP10" s="102"/>
      <c r="ACQ10" s="102"/>
      <c r="ACR10" s="102"/>
      <c r="ACS10" s="102"/>
      <c r="ACT10" s="102"/>
      <c r="ACU10" s="102"/>
      <c r="ACV10" s="102"/>
      <c r="ACW10" s="102"/>
      <c r="ACX10" s="102"/>
      <c r="ACY10" s="102"/>
      <c r="ACZ10" s="102"/>
      <c r="ADA10" s="102"/>
      <c r="ADB10" s="102"/>
      <c r="ADC10" s="102"/>
      <c r="ADD10" s="102"/>
      <c r="ADE10" s="102"/>
      <c r="ADF10" s="102"/>
      <c r="ADG10" s="102"/>
      <c r="ADH10" s="102"/>
      <c r="ADI10" s="102"/>
      <c r="ADJ10" s="102"/>
      <c r="ADK10" s="102"/>
      <c r="ADL10" s="102"/>
      <c r="ADM10" s="102"/>
      <c r="ADN10" s="102"/>
      <c r="ADO10" s="102"/>
      <c r="ADP10" s="102"/>
      <c r="ADQ10" s="102"/>
      <c r="ADR10" s="102"/>
      <c r="ADS10" s="102"/>
      <c r="ADT10" s="102"/>
      <c r="ADU10" s="102"/>
      <c r="ADV10" s="102"/>
      <c r="ADW10" s="102"/>
      <c r="ADX10" s="102"/>
      <c r="ADY10" s="102"/>
      <c r="ADZ10" s="102"/>
      <c r="AEA10" s="102"/>
      <c r="AEB10" s="102"/>
      <c r="AEC10" s="102"/>
      <c r="AED10" s="102"/>
      <c r="AEE10" s="102"/>
      <c r="AEF10" s="102"/>
      <c r="AEG10" s="102"/>
      <c r="AEH10" s="102"/>
      <c r="AEI10" s="102"/>
      <c r="AEJ10" s="102"/>
      <c r="AEK10" s="102"/>
      <c r="AEL10" s="102"/>
      <c r="AEM10" s="102"/>
      <c r="AEN10" s="102"/>
      <c r="AEO10" s="102"/>
      <c r="AEP10" s="102"/>
      <c r="AEQ10" s="102"/>
      <c r="AER10" s="102"/>
      <c r="AES10" s="102"/>
      <c r="AET10" s="102"/>
      <c r="AEU10" s="102"/>
      <c r="AEV10" s="102"/>
      <c r="AEW10" s="102"/>
      <c r="AEX10" s="102"/>
      <c r="AEY10" s="102"/>
      <c r="AEZ10" s="102"/>
      <c r="AFA10" s="102"/>
      <c r="AFB10" s="102"/>
      <c r="AFC10" s="102"/>
      <c r="AFD10" s="102"/>
      <c r="AFE10" s="102"/>
      <c r="AFF10" s="102"/>
      <c r="AFG10" s="102"/>
      <c r="AFH10" s="102"/>
      <c r="AFI10" s="102"/>
      <c r="AFJ10" s="102"/>
      <c r="AFK10" s="102"/>
      <c r="AFL10" s="102"/>
      <c r="AFM10" s="102"/>
      <c r="AFN10" s="102"/>
      <c r="AFO10" s="102"/>
      <c r="AFP10" s="102"/>
      <c r="AFQ10" s="102"/>
      <c r="AFR10" s="102"/>
      <c r="AFS10" s="102"/>
      <c r="AFT10" s="102"/>
      <c r="AFU10" s="102"/>
      <c r="AFV10" s="102"/>
      <c r="AFW10" s="102"/>
      <c r="AFX10" s="102"/>
      <c r="AFY10" s="102"/>
      <c r="AFZ10" s="102"/>
      <c r="AGA10" s="102"/>
      <c r="AGB10" s="102"/>
      <c r="AGC10" s="102"/>
      <c r="AGD10" s="102"/>
      <c r="AGE10" s="102"/>
      <c r="AGF10" s="102"/>
      <c r="AGG10" s="102"/>
      <c r="AGH10" s="102"/>
      <c r="AGI10" s="102"/>
      <c r="AGJ10" s="102"/>
      <c r="AGK10" s="102"/>
      <c r="AGL10" s="102"/>
      <c r="AGM10" s="102"/>
      <c r="AGN10" s="102"/>
      <c r="AGO10" s="102"/>
      <c r="AGP10" s="102"/>
      <c r="AGQ10" s="102"/>
      <c r="AGR10" s="102"/>
      <c r="AGS10" s="102"/>
      <c r="AGT10" s="102"/>
      <c r="AGU10" s="102"/>
      <c r="AGV10" s="102"/>
      <c r="AGW10" s="102"/>
      <c r="AGX10" s="102"/>
      <c r="AGY10" s="102"/>
      <c r="AGZ10" s="102"/>
      <c r="AHA10" s="102"/>
      <c r="AHB10" s="102"/>
      <c r="AHC10" s="102"/>
      <c r="AHD10" s="102"/>
      <c r="AHE10" s="102"/>
      <c r="AHF10" s="102"/>
      <c r="AHG10" s="102"/>
      <c r="AHH10" s="102"/>
      <c r="AHI10" s="102"/>
      <c r="AHJ10" s="102"/>
      <c r="AHK10" s="102"/>
      <c r="AHL10" s="102"/>
      <c r="AHM10" s="102"/>
      <c r="AHN10" s="102"/>
      <c r="AHO10" s="102"/>
      <c r="AHP10" s="102"/>
      <c r="AHQ10" s="102"/>
      <c r="AHR10" s="102"/>
      <c r="AHS10" s="102"/>
      <c r="AHT10" s="102"/>
      <c r="AHU10" s="102"/>
      <c r="AHV10" s="102"/>
      <c r="AHW10" s="102"/>
      <c r="AHX10" s="102"/>
      <c r="AHY10" s="102"/>
      <c r="AHZ10" s="102"/>
      <c r="AIA10" s="102"/>
      <c r="AIB10" s="102"/>
      <c r="AIC10" s="102"/>
      <c r="AID10" s="102"/>
      <c r="AIE10" s="102"/>
      <c r="AIF10" s="102"/>
      <c r="AIG10" s="102"/>
      <c r="AIH10" s="102"/>
      <c r="AII10" s="102"/>
      <c r="AIJ10" s="102"/>
    </row>
    <row r="11" spans="1:920" s="109" customFormat="1" ht="12.95" customHeight="1">
      <c r="A11" s="118"/>
      <c r="B11" s="118"/>
      <c r="C11" s="118"/>
      <c r="D11" s="118"/>
      <c r="E11" s="362"/>
      <c r="F11" s="362"/>
      <c r="G11" s="362"/>
      <c r="H11" s="362"/>
      <c r="I11" s="106"/>
      <c r="J11" s="107"/>
      <c r="K11" s="107"/>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c r="IW11" s="102"/>
      <c r="IX11" s="102"/>
      <c r="IY11" s="102"/>
      <c r="IZ11" s="102"/>
      <c r="JA11" s="102"/>
      <c r="JB11" s="102"/>
      <c r="JC11" s="102"/>
      <c r="JD11" s="102"/>
      <c r="JE11" s="102"/>
      <c r="JF11" s="102"/>
      <c r="JG11" s="102"/>
      <c r="JH11" s="102"/>
      <c r="JI11" s="102"/>
      <c r="JJ11" s="102"/>
      <c r="JK11" s="102"/>
      <c r="JL11" s="102"/>
      <c r="JM11" s="102"/>
      <c r="JN11" s="102"/>
      <c r="JO11" s="102"/>
      <c r="JP11" s="102"/>
      <c r="JQ11" s="102"/>
      <c r="JR11" s="102"/>
      <c r="JS11" s="102"/>
      <c r="JT11" s="102"/>
      <c r="JU11" s="102"/>
      <c r="JV11" s="102"/>
      <c r="JW11" s="102"/>
      <c r="JX11" s="102"/>
      <c r="JY11" s="102"/>
      <c r="JZ11" s="102"/>
      <c r="KA11" s="102"/>
      <c r="KB11" s="102"/>
      <c r="KC11" s="102"/>
      <c r="KD11" s="102"/>
      <c r="KE11" s="102"/>
      <c r="KF11" s="102"/>
      <c r="KG11" s="102"/>
      <c r="KH11" s="102"/>
      <c r="KI11" s="102"/>
      <c r="KJ11" s="102"/>
      <c r="KK11" s="102"/>
      <c r="KL11" s="102"/>
      <c r="KM11" s="102"/>
      <c r="KN11" s="102"/>
      <c r="KO11" s="102"/>
      <c r="KP11" s="102"/>
      <c r="KQ11" s="102"/>
      <c r="KR11" s="102"/>
      <c r="KS11" s="102"/>
      <c r="KT11" s="102"/>
      <c r="KU11" s="102"/>
      <c r="KV11" s="102"/>
      <c r="KW11" s="102"/>
      <c r="KX11" s="102"/>
      <c r="KY11" s="102"/>
      <c r="KZ11" s="102"/>
      <c r="LA11" s="102"/>
      <c r="LB11" s="102"/>
      <c r="LC11" s="102"/>
      <c r="LD11" s="102"/>
      <c r="LE11" s="102"/>
      <c r="LF11" s="102"/>
      <c r="LG11" s="102"/>
      <c r="LH11" s="102"/>
      <c r="LI11" s="102"/>
      <c r="LJ11" s="102"/>
      <c r="LK11" s="102"/>
      <c r="LL11" s="102"/>
      <c r="LM11" s="102"/>
      <c r="LN11" s="102"/>
      <c r="LO11" s="102"/>
      <c r="LP11" s="102"/>
      <c r="LQ11" s="102"/>
      <c r="LR11" s="102"/>
      <c r="LS11" s="102"/>
      <c r="LT11" s="102"/>
      <c r="LU11" s="102"/>
      <c r="LV11" s="102"/>
      <c r="LW11" s="102"/>
      <c r="LX11" s="102"/>
      <c r="LY11" s="102"/>
      <c r="LZ11" s="102"/>
      <c r="MA11" s="102"/>
      <c r="MB11" s="102"/>
      <c r="MC11" s="102"/>
      <c r="MD11" s="102"/>
      <c r="ME11" s="102"/>
      <c r="MF11" s="102"/>
      <c r="MG11" s="102"/>
      <c r="MH11" s="102"/>
      <c r="MI11" s="102"/>
      <c r="MJ11" s="102"/>
      <c r="MK11" s="102"/>
      <c r="ML11" s="102"/>
      <c r="MM11" s="102"/>
      <c r="MN11" s="102"/>
      <c r="MO11" s="102"/>
      <c r="MP11" s="102"/>
      <c r="MQ11" s="102"/>
      <c r="MR11" s="102"/>
      <c r="MS11" s="102"/>
      <c r="MT11" s="102"/>
      <c r="MU11" s="102"/>
      <c r="MV11" s="102"/>
      <c r="MW11" s="102"/>
      <c r="MX11" s="102"/>
      <c r="MY11" s="102"/>
      <c r="MZ11" s="102"/>
      <c r="NA11" s="102"/>
      <c r="NB11" s="102"/>
      <c r="NC11" s="102"/>
      <c r="ND11" s="102"/>
      <c r="NE11" s="102"/>
      <c r="NF11" s="102"/>
      <c r="NG11" s="102"/>
      <c r="NH11" s="102"/>
      <c r="NI11" s="102"/>
      <c r="NJ11" s="102"/>
      <c r="NK11" s="102"/>
      <c r="NL11" s="102"/>
      <c r="NM11" s="102"/>
      <c r="NN11" s="102"/>
      <c r="NO11" s="102"/>
      <c r="NP11" s="102"/>
      <c r="NQ11" s="102"/>
      <c r="NR11" s="102"/>
      <c r="NS11" s="102"/>
      <c r="NT11" s="102"/>
      <c r="NU11" s="102"/>
      <c r="NV11" s="102"/>
      <c r="NW11" s="102"/>
      <c r="NX11" s="102"/>
      <c r="NY11" s="102"/>
      <c r="NZ11" s="102"/>
      <c r="OA11" s="102"/>
      <c r="OB11" s="102"/>
      <c r="OC11" s="102"/>
      <c r="OD11" s="102"/>
      <c r="OE11" s="102"/>
      <c r="OF11" s="102"/>
      <c r="OG11" s="102"/>
      <c r="OH11" s="102"/>
      <c r="OI11" s="102"/>
      <c r="OJ11" s="102"/>
      <c r="OK11" s="102"/>
      <c r="OL11" s="102"/>
      <c r="OM11" s="102"/>
      <c r="ON11" s="102"/>
      <c r="OO11" s="102"/>
      <c r="OP11" s="102"/>
      <c r="OQ11" s="102"/>
      <c r="OR11" s="102"/>
      <c r="OS11" s="102"/>
      <c r="OT11" s="102"/>
      <c r="OU11" s="102"/>
      <c r="OV11" s="102"/>
      <c r="OW11" s="102"/>
      <c r="OX11" s="102"/>
      <c r="OY11" s="102"/>
      <c r="OZ11" s="102"/>
      <c r="PA11" s="102"/>
      <c r="PB11" s="102"/>
      <c r="PC11" s="102"/>
      <c r="PD11" s="102"/>
      <c r="PE11" s="102"/>
      <c r="PF11" s="102"/>
      <c r="PG11" s="102"/>
      <c r="PH11" s="102"/>
      <c r="PI11" s="102"/>
      <c r="PJ11" s="102"/>
      <c r="PK11" s="102"/>
      <c r="PL11" s="102"/>
      <c r="PM11" s="102"/>
      <c r="PN11" s="102"/>
      <c r="PO11" s="102"/>
      <c r="PP11" s="102"/>
      <c r="PQ11" s="102"/>
      <c r="PR11" s="102"/>
      <c r="PS11" s="102"/>
      <c r="PT11" s="102"/>
      <c r="PU11" s="102"/>
      <c r="PV11" s="102"/>
      <c r="PW11" s="102"/>
      <c r="PX11" s="102"/>
      <c r="PY11" s="102"/>
      <c r="PZ11" s="102"/>
      <c r="QA11" s="102"/>
      <c r="QB11" s="102"/>
      <c r="QC11" s="102"/>
      <c r="QD11" s="102"/>
      <c r="QE11" s="102"/>
      <c r="QF11" s="102"/>
      <c r="QG11" s="102"/>
      <c r="QH11" s="102"/>
      <c r="QI11" s="102"/>
      <c r="QJ11" s="102"/>
      <c r="QK11" s="102"/>
      <c r="QL11" s="102"/>
      <c r="QM11" s="102"/>
      <c r="QN11" s="102"/>
      <c r="QO11" s="102"/>
      <c r="QP11" s="102"/>
      <c r="QQ11" s="102"/>
      <c r="QR11" s="102"/>
      <c r="QS11" s="102"/>
      <c r="QT11" s="102"/>
      <c r="QU11" s="102"/>
      <c r="QV11" s="102"/>
      <c r="QW11" s="102"/>
      <c r="QX11" s="102"/>
      <c r="QY11" s="102"/>
      <c r="QZ11" s="102"/>
      <c r="RA11" s="102"/>
      <c r="RB11" s="102"/>
      <c r="RC11" s="102"/>
      <c r="RD11" s="102"/>
      <c r="RE11" s="102"/>
      <c r="RF11" s="102"/>
      <c r="RG11" s="102"/>
      <c r="RH11" s="102"/>
      <c r="RI11" s="102"/>
      <c r="RJ11" s="102"/>
      <c r="RK11" s="102"/>
      <c r="RL11" s="102"/>
      <c r="RM11" s="102"/>
      <c r="RN11" s="102"/>
      <c r="RO11" s="102"/>
      <c r="RP11" s="102"/>
      <c r="RQ11" s="102"/>
      <c r="RR11" s="102"/>
      <c r="RS11" s="102"/>
      <c r="RT11" s="102"/>
      <c r="RU11" s="102"/>
      <c r="RV11" s="102"/>
      <c r="RW11" s="102"/>
      <c r="RX11" s="102"/>
      <c r="RY11" s="102"/>
      <c r="RZ11" s="102"/>
      <c r="SA11" s="102"/>
      <c r="SB11" s="102"/>
      <c r="SC11" s="102"/>
      <c r="SD11" s="102"/>
      <c r="SE11" s="102"/>
      <c r="SF11" s="102"/>
      <c r="SG11" s="102"/>
      <c r="SH11" s="102"/>
      <c r="SI11" s="102"/>
      <c r="SJ11" s="102"/>
      <c r="SK11" s="102"/>
      <c r="SL11" s="102"/>
      <c r="SM11" s="102"/>
      <c r="SN11" s="102"/>
      <c r="SO11" s="102"/>
      <c r="SP11" s="102"/>
      <c r="SQ11" s="102"/>
      <c r="SR11" s="102"/>
      <c r="SS11" s="102"/>
      <c r="ST11" s="102"/>
      <c r="SU11" s="102"/>
      <c r="SV11" s="102"/>
      <c r="SW11" s="102"/>
      <c r="SX11" s="102"/>
      <c r="SY11" s="102"/>
      <c r="SZ11" s="102"/>
      <c r="TA11" s="102"/>
      <c r="TB11" s="102"/>
      <c r="TC11" s="102"/>
      <c r="TD11" s="102"/>
      <c r="TE11" s="102"/>
      <c r="TF11" s="102"/>
      <c r="TG11" s="102"/>
      <c r="TH11" s="102"/>
      <c r="TI11" s="102"/>
      <c r="TJ11" s="102"/>
      <c r="TK11" s="102"/>
      <c r="TL11" s="102"/>
      <c r="TM11" s="102"/>
      <c r="TN11" s="102"/>
      <c r="TO11" s="102"/>
      <c r="TP11" s="102"/>
      <c r="TQ11" s="102"/>
      <c r="TR11" s="102"/>
      <c r="TS11" s="102"/>
      <c r="TT11" s="102"/>
      <c r="TU11" s="102"/>
      <c r="TV11" s="102"/>
      <c r="TW11" s="102"/>
      <c r="TX11" s="102"/>
      <c r="TY11" s="102"/>
      <c r="TZ11" s="102"/>
      <c r="UA11" s="102"/>
      <c r="UB11" s="102"/>
      <c r="UC11" s="102"/>
      <c r="UD11" s="102"/>
      <c r="UE11" s="102"/>
      <c r="UF11" s="102"/>
      <c r="UG11" s="102"/>
      <c r="UH11" s="102"/>
      <c r="UI11" s="102"/>
      <c r="UJ11" s="102"/>
      <c r="UK11" s="102"/>
      <c r="UL11" s="102"/>
      <c r="UM11" s="102"/>
      <c r="UN11" s="102"/>
      <c r="UO11" s="102"/>
      <c r="UP11" s="102"/>
      <c r="UQ11" s="102"/>
      <c r="UR11" s="102"/>
      <c r="US11" s="102"/>
      <c r="UT11" s="102"/>
      <c r="UU11" s="102"/>
      <c r="UV11" s="102"/>
      <c r="UW11" s="102"/>
      <c r="UX11" s="102"/>
      <c r="UY11" s="102"/>
      <c r="UZ11" s="102"/>
      <c r="VA11" s="102"/>
      <c r="VB11" s="102"/>
      <c r="VC11" s="102"/>
      <c r="VD11" s="102"/>
      <c r="VE11" s="102"/>
      <c r="VF11" s="102"/>
      <c r="VG11" s="102"/>
      <c r="VH11" s="102"/>
      <c r="VI11" s="102"/>
      <c r="VJ11" s="102"/>
      <c r="VK11" s="102"/>
      <c r="VL11" s="102"/>
      <c r="VM11" s="102"/>
      <c r="VN11" s="102"/>
      <c r="VO11" s="102"/>
      <c r="VP11" s="102"/>
      <c r="VQ11" s="102"/>
      <c r="VR11" s="102"/>
      <c r="VS11" s="102"/>
      <c r="VT11" s="102"/>
      <c r="VU11" s="102"/>
      <c r="VV11" s="102"/>
      <c r="VW11" s="102"/>
      <c r="VX11" s="102"/>
      <c r="VY11" s="102"/>
      <c r="VZ11" s="102"/>
      <c r="WA11" s="102"/>
      <c r="WB11" s="102"/>
      <c r="WC11" s="102"/>
      <c r="WD11" s="102"/>
      <c r="WE11" s="102"/>
      <c r="WF11" s="102"/>
      <c r="WG11" s="102"/>
      <c r="WH11" s="102"/>
      <c r="WI11" s="102"/>
      <c r="WJ11" s="102"/>
      <c r="WK11" s="102"/>
      <c r="WL11" s="102"/>
      <c r="WM11" s="102"/>
      <c r="WN11" s="102"/>
      <c r="WO11" s="102"/>
      <c r="WP11" s="102"/>
      <c r="WQ11" s="102"/>
      <c r="WR11" s="102"/>
      <c r="WS11" s="102"/>
      <c r="WT11" s="102"/>
      <c r="WU11" s="102"/>
      <c r="WV11" s="102"/>
      <c r="WW11" s="102"/>
      <c r="WX11" s="102"/>
      <c r="WY11" s="102"/>
      <c r="WZ11" s="102"/>
      <c r="XA11" s="102"/>
      <c r="XB11" s="102"/>
      <c r="XC11" s="102"/>
      <c r="XD11" s="102"/>
      <c r="XE11" s="102"/>
      <c r="XF11" s="102"/>
      <c r="XG11" s="102"/>
      <c r="XH11" s="102"/>
      <c r="XI11" s="102"/>
      <c r="XJ11" s="102"/>
      <c r="XK11" s="102"/>
      <c r="XL11" s="102"/>
      <c r="XM11" s="102"/>
      <c r="XN11" s="102"/>
      <c r="XO11" s="102"/>
      <c r="XP11" s="102"/>
      <c r="XQ11" s="102"/>
      <c r="XR11" s="102"/>
      <c r="XS11" s="102"/>
      <c r="XT11" s="102"/>
      <c r="XU11" s="102"/>
      <c r="XV11" s="102"/>
      <c r="XW11" s="102"/>
      <c r="XX11" s="102"/>
      <c r="XY11" s="102"/>
      <c r="XZ11" s="102"/>
      <c r="YA11" s="102"/>
      <c r="YB11" s="102"/>
      <c r="YC11" s="102"/>
      <c r="YD11" s="102"/>
      <c r="YE11" s="102"/>
      <c r="YF11" s="102"/>
      <c r="YG11" s="102"/>
      <c r="YH11" s="102"/>
      <c r="YI11" s="102"/>
      <c r="YJ11" s="102"/>
      <c r="YK11" s="102"/>
      <c r="YL11" s="102"/>
      <c r="YM11" s="102"/>
      <c r="YN11" s="102"/>
      <c r="YO11" s="102"/>
      <c r="YP11" s="102"/>
      <c r="YQ11" s="102"/>
      <c r="YR11" s="102"/>
      <c r="YS11" s="102"/>
      <c r="YT11" s="102"/>
      <c r="YU11" s="102"/>
      <c r="YV11" s="102"/>
      <c r="YW11" s="102"/>
      <c r="YX11" s="102"/>
      <c r="YY11" s="102"/>
      <c r="YZ11" s="102"/>
      <c r="ZA11" s="102"/>
      <c r="ZB11" s="102"/>
      <c r="ZC11" s="102"/>
      <c r="ZD11" s="102"/>
      <c r="ZE11" s="102"/>
      <c r="ZF11" s="102"/>
      <c r="ZG11" s="102"/>
      <c r="ZH11" s="102"/>
      <c r="ZI11" s="102"/>
      <c r="ZJ11" s="102"/>
      <c r="ZK11" s="102"/>
      <c r="ZL11" s="102"/>
      <c r="ZM11" s="102"/>
      <c r="ZN11" s="102"/>
      <c r="ZO11" s="102"/>
      <c r="ZP11" s="102"/>
      <c r="ZQ11" s="102"/>
      <c r="ZR11" s="102"/>
      <c r="ZS11" s="102"/>
      <c r="ZT11" s="102"/>
      <c r="ZU11" s="102"/>
      <c r="ZV11" s="102"/>
      <c r="ZW11" s="102"/>
      <c r="ZX11" s="102"/>
      <c r="ZY11" s="102"/>
      <c r="ZZ11" s="102"/>
      <c r="AAA11" s="102"/>
      <c r="AAB11" s="102"/>
      <c r="AAC11" s="102"/>
      <c r="AAD11" s="102"/>
      <c r="AAE11" s="102"/>
      <c r="AAF11" s="102"/>
      <c r="AAG11" s="102"/>
      <c r="AAH11" s="102"/>
      <c r="AAI11" s="102"/>
      <c r="AAJ11" s="102"/>
      <c r="AAK11" s="102"/>
      <c r="AAL11" s="102"/>
      <c r="AAM11" s="102"/>
      <c r="AAN11" s="102"/>
      <c r="AAO11" s="102"/>
      <c r="AAP11" s="102"/>
      <c r="AAQ11" s="102"/>
      <c r="AAR11" s="102"/>
      <c r="AAS11" s="102"/>
      <c r="AAT11" s="102"/>
      <c r="AAU11" s="102"/>
      <c r="AAV11" s="102"/>
      <c r="AAW11" s="102"/>
      <c r="AAX11" s="102"/>
      <c r="AAY11" s="102"/>
      <c r="AAZ11" s="102"/>
      <c r="ABA11" s="102"/>
      <c r="ABB11" s="102"/>
      <c r="ABC11" s="102"/>
      <c r="ABD11" s="102"/>
      <c r="ABE11" s="102"/>
      <c r="ABF11" s="102"/>
      <c r="ABG11" s="102"/>
      <c r="ABH11" s="102"/>
      <c r="ABI11" s="102"/>
      <c r="ABJ11" s="102"/>
      <c r="ABK11" s="102"/>
      <c r="ABL11" s="102"/>
      <c r="ABM11" s="102"/>
      <c r="ABN11" s="102"/>
      <c r="ABO11" s="102"/>
      <c r="ABP11" s="102"/>
      <c r="ABQ11" s="102"/>
      <c r="ABR11" s="102"/>
      <c r="ABS11" s="102"/>
      <c r="ABT11" s="102"/>
      <c r="ABU11" s="102"/>
      <c r="ABV11" s="102"/>
      <c r="ABW11" s="102"/>
      <c r="ABX11" s="102"/>
      <c r="ABY11" s="102"/>
      <c r="ABZ11" s="102"/>
      <c r="ACA11" s="102"/>
      <c r="ACB11" s="102"/>
      <c r="ACC11" s="102"/>
      <c r="ACD11" s="102"/>
      <c r="ACE11" s="102"/>
      <c r="ACF11" s="102"/>
      <c r="ACG11" s="102"/>
      <c r="ACH11" s="102"/>
      <c r="ACI11" s="102"/>
      <c r="ACJ11" s="102"/>
      <c r="ACK11" s="102"/>
      <c r="ACL11" s="102"/>
      <c r="ACM11" s="102"/>
      <c r="ACN11" s="102"/>
      <c r="ACO11" s="102"/>
      <c r="ACP11" s="102"/>
      <c r="ACQ11" s="102"/>
      <c r="ACR11" s="102"/>
      <c r="ACS11" s="102"/>
      <c r="ACT11" s="102"/>
      <c r="ACU11" s="102"/>
      <c r="ACV11" s="102"/>
      <c r="ACW11" s="102"/>
      <c r="ACX11" s="102"/>
      <c r="ACY11" s="102"/>
      <c r="ACZ11" s="102"/>
      <c r="ADA11" s="102"/>
      <c r="ADB11" s="102"/>
      <c r="ADC11" s="102"/>
      <c r="ADD11" s="102"/>
      <c r="ADE11" s="102"/>
      <c r="ADF11" s="102"/>
      <c r="ADG11" s="102"/>
      <c r="ADH11" s="102"/>
      <c r="ADI11" s="102"/>
      <c r="ADJ11" s="102"/>
      <c r="ADK11" s="102"/>
      <c r="ADL11" s="102"/>
      <c r="ADM11" s="102"/>
      <c r="ADN11" s="102"/>
      <c r="ADO11" s="102"/>
      <c r="ADP11" s="102"/>
      <c r="ADQ11" s="102"/>
      <c r="ADR11" s="102"/>
      <c r="ADS11" s="102"/>
      <c r="ADT11" s="102"/>
      <c r="ADU11" s="102"/>
      <c r="ADV11" s="102"/>
      <c r="ADW11" s="102"/>
      <c r="ADX11" s="102"/>
      <c r="ADY11" s="102"/>
      <c r="ADZ11" s="102"/>
      <c r="AEA11" s="102"/>
      <c r="AEB11" s="102"/>
      <c r="AEC11" s="102"/>
      <c r="AED11" s="102"/>
      <c r="AEE11" s="102"/>
      <c r="AEF11" s="102"/>
      <c r="AEG11" s="102"/>
      <c r="AEH11" s="102"/>
      <c r="AEI11" s="102"/>
      <c r="AEJ11" s="102"/>
      <c r="AEK11" s="102"/>
      <c r="AEL11" s="102"/>
      <c r="AEM11" s="102"/>
      <c r="AEN11" s="102"/>
      <c r="AEO11" s="102"/>
      <c r="AEP11" s="102"/>
      <c r="AEQ11" s="102"/>
      <c r="AER11" s="102"/>
      <c r="AES11" s="102"/>
      <c r="AET11" s="102"/>
      <c r="AEU11" s="102"/>
      <c r="AEV11" s="102"/>
      <c r="AEW11" s="102"/>
      <c r="AEX11" s="102"/>
      <c r="AEY11" s="102"/>
      <c r="AEZ11" s="102"/>
      <c r="AFA11" s="102"/>
      <c r="AFB11" s="102"/>
      <c r="AFC11" s="102"/>
      <c r="AFD11" s="102"/>
      <c r="AFE11" s="102"/>
      <c r="AFF11" s="102"/>
      <c r="AFG11" s="102"/>
      <c r="AFH11" s="102"/>
      <c r="AFI11" s="102"/>
      <c r="AFJ11" s="102"/>
      <c r="AFK11" s="102"/>
      <c r="AFL11" s="102"/>
      <c r="AFM11" s="102"/>
      <c r="AFN11" s="102"/>
      <c r="AFO11" s="102"/>
      <c r="AFP11" s="102"/>
      <c r="AFQ11" s="102"/>
      <c r="AFR11" s="102"/>
      <c r="AFS11" s="102"/>
      <c r="AFT11" s="102"/>
      <c r="AFU11" s="102"/>
      <c r="AFV11" s="102"/>
      <c r="AFW11" s="102"/>
      <c r="AFX11" s="102"/>
      <c r="AFY11" s="102"/>
      <c r="AFZ11" s="102"/>
      <c r="AGA11" s="102"/>
      <c r="AGB11" s="102"/>
      <c r="AGC11" s="102"/>
      <c r="AGD11" s="102"/>
      <c r="AGE11" s="102"/>
      <c r="AGF11" s="102"/>
      <c r="AGG11" s="102"/>
      <c r="AGH11" s="102"/>
      <c r="AGI11" s="102"/>
      <c r="AGJ11" s="102"/>
      <c r="AGK11" s="102"/>
      <c r="AGL11" s="102"/>
      <c r="AGM11" s="102"/>
      <c r="AGN11" s="102"/>
      <c r="AGO11" s="102"/>
      <c r="AGP11" s="102"/>
      <c r="AGQ11" s="102"/>
      <c r="AGR11" s="102"/>
      <c r="AGS11" s="102"/>
      <c r="AGT11" s="102"/>
      <c r="AGU11" s="102"/>
      <c r="AGV11" s="102"/>
      <c r="AGW11" s="102"/>
      <c r="AGX11" s="102"/>
      <c r="AGY11" s="102"/>
      <c r="AGZ11" s="102"/>
      <c r="AHA11" s="102"/>
      <c r="AHB11" s="102"/>
      <c r="AHC11" s="102"/>
      <c r="AHD11" s="102"/>
      <c r="AHE11" s="102"/>
      <c r="AHF11" s="102"/>
      <c r="AHG11" s="102"/>
      <c r="AHH11" s="102"/>
      <c r="AHI11" s="102"/>
      <c r="AHJ11" s="102"/>
      <c r="AHK11" s="102"/>
      <c r="AHL11" s="102"/>
      <c r="AHM11" s="102"/>
      <c r="AHN11" s="102"/>
      <c r="AHO11" s="102"/>
      <c r="AHP11" s="102"/>
      <c r="AHQ11" s="102"/>
      <c r="AHR11" s="102"/>
      <c r="AHS11" s="102"/>
      <c r="AHT11" s="102"/>
      <c r="AHU11" s="102"/>
      <c r="AHV11" s="102"/>
      <c r="AHW11" s="102"/>
      <c r="AHX11" s="102"/>
      <c r="AHY11" s="102"/>
      <c r="AHZ11" s="102"/>
      <c r="AIA11" s="102"/>
      <c r="AIB11" s="102"/>
      <c r="AIC11" s="102"/>
      <c r="AID11" s="102"/>
      <c r="AIE11" s="102"/>
      <c r="AIF11" s="102"/>
      <c r="AIG11" s="102"/>
      <c r="AIH11" s="102"/>
      <c r="AII11" s="102"/>
      <c r="AIJ11" s="102"/>
    </row>
    <row r="12" spans="1:920" ht="14.25" customHeight="1">
      <c r="E12" s="363" t="s">
        <v>2330</v>
      </c>
      <c r="F12" s="363"/>
      <c r="G12" s="363"/>
      <c r="H12" s="363"/>
      <c r="I12" s="363"/>
      <c r="J12" s="363"/>
      <c r="K12" s="363"/>
    </row>
    <row r="13" spans="1:920" ht="14.25" customHeight="1">
      <c r="E13" s="363" t="s">
        <v>2331</v>
      </c>
      <c r="F13" s="363"/>
      <c r="G13" s="363"/>
      <c r="H13" s="363"/>
      <c r="I13" s="363"/>
      <c r="J13" s="363"/>
      <c r="K13" s="363"/>
    </row>
    <row r="14" spans="1:920" ht="14.25" customHeight="1">
      <c r="E14" s="364" t="s">
        <v>2430</v>
      </c>
      <c r="F14" s="364"/>
      <c r="G14" s="364"/>
      <c r="H14" s="364"/>
      <c r="I14" s="364"/>
      <c r="J14" s="364"/>
      <c r="K14" s="364"/>
    </row>
    <row r="15" spans="1:920" ht="15" customHeight="1">
      <c r="E15" s="364" t="s">
        <v>2621</v>
      </c>
      <c r="F15" s="364"/>
      <c r="G15" s="364"/>
      <c r="H15" s="364"/>
      <c r="I15" s="364"/>
      <c r="J15" s="364"/>
      <c r="K15" s="364"/>
    </row>
    <row r="16" spans="1:920" ht="13.5" customHeight="1">
      <c r="E16" s="47"/>
      <c r="F16" s="48"/>
      <c r="G16" s="48"/>
      <c r="H16" s="48"/>
      <c r="I16" s="48"/>
      <c r="K16" s="153" t="s">
        <v>1973</v>
      </c>
    </row>
    <row r="17" spans="1:920" ht="30.75" customHeight="1">
      <c r="E17" s="177" t="s">
        <v>1974</v>
      </c>
      <c r="F17" s="178" t="s">
        <v>1969</v>
      </c>
      <c r="G17" s="178" t="s">
        <v>1975</v>
      </c>
      <c r="H17" s="179" t="s">
        <v>2333</v>
      </c>
      <c r="I17" s="179" t="s">
        <v>1976</v>
      </c>
      <c r="J17" s="179" t="s">
        <v>2623</v>
      </c>
      <c r="K17" s="196" t="s">
        <v>2624</v>
      </c>
    </row>
    <row r="18" spans="1:920" s="51" customFormat="1" ht="12.75" customHeight="1">
      <c r="A18" s="49"/>
      <c r="B18" s="49"/>
      <c r="C18" s="49"/>
      <c r="D18" s="49"/>
      <c r="E18" s="180">
        <v>1</v>
      </c>
      <c r="F18" s="181">
        <v>2</v>
      </c>
      <c r="G18" s="181">
        <v>3</v>
      </c>
      <c r="H18" s="181">
        <v>4</v>
      </c>
      <c r="I18" s="182">
        <v>5</v>
      </c>
      <c r="J18" s="182">
        <v>6</v>
      </c>
      <c r="K18" s="182">
        <v>7</v>
      </c>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c r="IM18" s="50"/>
      <c r="IN18" s="50"/>
      <c r="IO18" s="50"/>
      <c r="IP18" s="50"/>
      <c r="IQ18" s="50"/>
      <c r="IR18" s="50"/>
      <c r="IS18" s="50"/>
      <c r="IT18" s="50"/>
      <c r="IU18" s="50"/>
      <c r="IV18" s="50"/>
      <c r="IW18" s="50"/>
      <c r="IX18" s="50"/>
      <c r="IY18" s="50"/>
      <c r="IZ18" s="50"/>
      <c r="JA18" s="50"/>
      <c r="JB18" s="50"/>
      <c r="JC18" s="50"/>
      <c r="JD18" s="50"/>
      <c r="JE18" s="50"/>
      <c r="JF18" s="50"/>
      <c r="JG18" s="50"/>
      <c r="JH18" s="50"/>
      <c r="JI18" s="50"/>
      <c r="JJ18" s="50"/>
      <c r="JK18" s="50"/>
      <c r="JL18" s="50"/>
      <c r="JM18" s="50"/>
      <c r="JN18" s="50"/>
      <c r="JO18" s="50"/>
      <c r="JP18" s="50"/>
      <c r="JQ18" s="50"/>
      <c r="JR18" s="50"/>
      <c r="JS18" s="50"/>
      <c r="JT18" s="50"/>
      <c r="JU18" s="50"/>
      <c r="JV18" s="50"/>
      <c r="JW18" s="50"/>
      <c r="JX18" s="50"/>
      <c r="JY18" s="50"/>
      <c r="JZ18" s="50"/>
      <c r="KA18" s="50"/>
      <c r="KB18" s="50"/>
      <c r="KC18" s="50"/>
      <c r="KD18" s="50"/>
      <c r="KE18" s="50"/>
      <c r="KF18" s="50"/>
      <c r="KG18" s="50"/>
      <c r="KH18" s="50"/>
      <c r="KI18" s="50"/>
      <c r="KJ18" s="50"/>
      <c r="KK18" s="50"/>
      <c r="KL18" s="50"/>
      <c r="KM18" s="50"/>
      <c r="KN18" s="50"/>
      <c r="KO18" s="50"/>
      <c r="KP18" s="50"/>
      <c r="KQ18" s="50"/>
      <c r="KR18" s="50"/>
      <c r="KS18" s="50"/>
      <c r="KT18" s="50"/>
      <c r="KU18" s="50"/>
      <c r="KV18" s="50"/>
      <c r="KW18" s="50"/>
      <c r="KX18" s="50"/>
      <c r="KY18" s="50"/>
      <c r="KZ18" s="50"/>
      <c r="LA18" s="50"/>
      <c r="LB18" s="50"/>
      <c r="LC18" s="50"/>
      <c r="LD18" s="50"/>
      <c r="LE18" s="50"/>
      <c r="LF18" s="50"/>
      <c r="LG18" s="50"/>
      <c r="LH18" s="50"/>
      <c r="LI18" s="50"/>
      <c r="LJ18" s="50"/>
      <c r="LK18" s="50"/>
      <c r="LL18" s="50"/>
      <c r="LM18" s="50"/>
      <c r="LN18" s="50"/>
      <c r="LO18" s="50"/>
      <c r="LP18" s="50"/>
      <c r="LQ18" s="50"/>
      <c r="LR18" s="50"/>
      <c r="LS18" s="50"/>
      <c r="LT18" s="50"/>
      <c r="LU18" s="50"/>
      <c r="LV18" s="50"/>
      <c r="LW18" s="50"/>
      <c r="LX18" s="50"/>
      <c r="LY18" s="50"/>
      <c r="LZ18" s="50"/>
      <c r="MA18" s="50"/>
      <c r="MB18" s="50"/>
      <c r="MC18" s="50"/>
      <c r="MD18" s="50"/>
      <c r="ME18" s="50"/>
      <c r="MF18" s="50"/>
      <c r="MG18" s="50"/>
      <c r="MH18" s="50"/>
      <c r="MI18" s="50"/>
      <c r="MJ18" s="50"/>
      <c r="MK18" s="50"/>
      <c r="ML18" s="50"/>
      <c r="MM18" s="50"/>
      <c r="MN18" s="50"/>
      <c r="MO18" s="50"/>
      <c r="MP18" s="50"/>
      <c r="MQ18" s="50"/>
      <c r="MR18" s="50"/>
      <c r="MS18" s="50"/>
      <c r="MT18" s="50"/>
      <c r="MU18" s="50"/>
      <c r="MV18" s="50"/>
      <c r="MW18" s="50"/>
      <c r="MX18" s="50"/>
      <c r="MY18" s="50"/>
      <c r="MZ18" s="50"/>
      <c r="NA18" s="50"/>
      <c r="NB18" s="50"/>
      <c r="NC18" s="50"/>
      <c r="ND18" s="50"/>
      <c r="NE18" s="50"/>
      <c r="NF18" s="50"/>
      <c r="NG18" s="50"/>
      <c r="NH18" s="50"/>
      <c r="NI18" s="50"/>
      <c r="NJ18" s="50"/>
      <c r="NK18" s="50"/>
      <c r="NL18" s="50"/>
      <c r="NM18" s="50"/>
      <c r="NN18" s="50"/>
      <c r="NO18" s="50"/>
      <c r="NP18" s="50"/>
      <c r="NQ18" s="50"/>
      <c r="NR18" s="50"/>
      <c r="NS18" s="50"/>
      <c r="NT18" s="50"/>
      <c r="NU18" s="50"/>
      <c r="NV18" s="50"/>
      <c r="NW18" s="50"/>
      <c r="NX18" s="50"/>
      <c r="NY18" s="50"/>
      <c r="NZ18" s="50"/>
      <c r="OA18" s="50"/>
      <c r="OB18" s="50"/>
      <c r="OC18" s="50"/>
      <c r="OD18" s="50"/>
      <c r="OE18" s="50"/>
      <c r="OF18" s="50"/>
      <c r="OG18" s="50"/>
      <c r="OH18" s="50"/>
      <c r="OI18" s="50"/>
      <c r="OJ18" s="50"/>
      <c r="OK18" s="50"/>
      <c r="OL18" s="50"/>
      <c r="OM18" s="50"/>
      <c r="ON18" s="50"/>
      <c r="OO18" s="50"/>
      <c r="OP18" s="50"/>
      <c r="OQ18" s="50"/>
      <c r="OR18" s="50"/>
      <c r="OS18" s="50"/>
      <c r="OT18" s="50"/>
      <c r="OU18" s="50"/>
      <c r="OV18" s="50"/>
      <c r="OW18" s="50"/>
      <c r="OX18" s="50"/>
      <c r="OY18" s="50"/>
      <c r="OZ18" s="50"/>
      <c r="PA18" s="50"/>
      <c r="PB18" s="50"/>
      <c r="PC18" s="50"/>
      <c r="PD18" s="50"/>
      <c r="PE18" s="50"/>
      <c r="PF18" s="50"/>
      <c r="PG18" s="50"/>
      <c r="PH18" s="50"/>
      <c r="PI18" s="50"/>
      <c r="PJ18" s="50"/>
      <c r="PK18" s="50"/>
      <c r="PL18" s="50"/>
      <c r="PM18" s="50"/>
      <c r="PN18" s="50"/>
      <c r="PO18" s="50"/>
      <c r="PP18" s="50"/>
      <c r="PQ18" s="50"/>
      <c r="PR18" s="50"/>
      <c r="PS18" s="50"/>
      <c r="PT18" s="50"/>
      <c r="PU18" s="50"/>
      <c r="PV18" s="50"/>
      <c r="PW18" s="50"/>
      <c r="PX18" s="50"/>
      <c r="PY18" s="50"/>
      <c r="PZ18" s="50"/>
      <c r="QA18" s="50"/>
      <c r="QB18" s="50"/>
      <c r="QC18" s="50"/>
      <c r="QD18" s="50"/>
      <c r="QE18" s="50"/>
      <c r="QF18" s="50"/>
      <c r="QG18" s="50"/>
      <c r="QH18" s="50"/>
      <c r="QI18" s="50"/>
      <c r="QJ18" s="50"/>
      <c r="QK18" s="50"/>
      <c r="QL18" s="50"/>
      <c r="QM18" s="50"/>
      <c r="QN18" s="50"/>
      <c r="QO18" s="50"/>
      <c r="QP18" s="50"/>
      <c r="QQ18" s="50"/>
      <c r="QR18" s="50"/>
      <c r="QS18" s="50"/>
      <c r="QT18" s="50"/>
      <c r="QU18" s="50"/>
      <c r="QV18" s="50"/>
      <c r="QW18" s="50"/>
      <c r="QX18" s="50"/>
      <c r="QY18" s="50"/>
      <c r="QZ18" s="50"/>
      <c r="RA18" s="50"/>
      <c r="RB18" s="50"/>
      <c r="RC18" s="50"/>
      <c r="RD18" s="50"/>
      <c r="RE18" s="50"/>
      <c r="RF18" s="50"/>
      <c r="RG18" s="50"/>
      <c r="RH18" s="50"/>
      <c r="RI18" s="50"/>
      <c r="RJ18" s="50"/>
      <c r="RK18" s="50"/>
      <c r="RL18" s="50"/>
      <c r="RM18" s="50"/>
      <c r="RN18" s="50"/>
      <c r="RO18" s="50"/>
      <c r="RP18" s="50"/>
      <c r="RQ18" s="50"/>
      <c r="RR18" s="50"/>
      <c r="RS18" s="50"/>
      <c r="RT18" s="50"/>
      <c r="RU18" s="50"/>
      <c r="RV18" s="50"/>
      <c r="RW18" s="50"/>
      <c r="RX18" s="50"/>
      <c r="RY18" s="50"/>
      <c r="RZ18" s="50"/>
      <c r="SA18" s="50"/>
      <c r="SB18" s="50"/>
      <c r="SC18" s="50"/>
      <c r="SD18" s="50"/>
      <c r="SE18" s="50"/>
      <c r="SF18" s="50"/>
      <c r="SG18" s="50"/>
      <c r="SH18" s="50"/>
      <c r="SI18" s="50"/>
      <c r="SJ18" s="50"/>
      <c r="SK18" s="50"/>
      <c r="SL18" s="50"/>
      <c r="SM18" s="50"/>
      <c r="SN18" s="50"/>
      <c r="SO18" s="50"/>
      <c r="SP18" s="50"/>
      <c r="SQ18" s="50"/>
      <c r="SR18" s="50"/>
      <c r="SS18" s="50"/>
      <c r="ST18" s="50"/>
      <c r="SU18" s="50"/>
      <c r="SV18" s="50"/>
      <c r="SW18" s="50"/>
      <c r="SX18" s="50"/>
      <c r="SY18" s="50"/>
      <c r="SZ18" s="50"/>
      <c r="TA18" s="50"/>
      <c r="TB18" s="50"/>
      <c r="TC18" s="50"/>
      <c r="TD18" s="50"/>
      <c r="TE18" s="50"/>
      <c r="TF18" s="50"/>
      <c r="TG18" s="50"/>
      <c r="TH18" s="50"/>
      <c r="TI18" s="50"/>
      <c r="TJ18" s="50"/>
      <c r="TK18" s="50"/>
      <c r="TL18" s="50"/>
      <c r="TM18" s="50"/>
      <c r="TN18" s="50"/>
      <c r="TO18" s="50"/>
      <c r="TP18" s="50"/>
      <c r="TQ18" s="50"/>
      <c r="TR18" s="50"/>
      <c r="TS18" s="50"/>
      <c r="TT18" s="50"/>
      <c r="TU18" s="50"/>
      <c r="TV18" s="50"/>
      <c r="TW18" s="50"/>
      <c r="TX18" s="50"/>
      <c r="TY18" s="50"/>
      <c r="TZ18" s="50"/>
      <c r="UA18" s="50"/>
      <c r="UB18" s="50"/>
      <c r="UC18" s="50"/>
      <c r="UD18" s="50"/>
      <c r="UE18" s="50"/>
      <c r="UF18" s="50"/>
      <c r="UG18" s="50"/>
      <c r="UH18" s="50"/>
      <c r="UI18" s="50"/>
      <c r="UJ18" s="50"/>
      <c r="UK18" s="50"/>
      <c r="UL18" s="50"/>
      <c r="UM18" s="50"/>
      <c r="UN18" s="50"/>
      <c r="UO18" s="50"/>
      <c r="UP18" s="50"/>
      <c r="UQ18" s="50"/>
      <c r="UR18" s="50"/>
      <c r="US18" s="50"/>
      <c r="UT18" s="50"/>
      <c r="UU18" s="50"/>
      <c r="UV18" s="50"/>
      <c r="UW18" s="50"/>
      <c r="UX18" s="50"/>
      <c r="UY18" s="50"/>
      <c r="UZ18" s="50"/>
      <c r="VA18" s="50"/>
      <c r="VB18" s="50"/>
      <c r="VC18" s="50"/>
      <c r="VD18" s="50"/>
      <c r="VE18" s="50"/>
      <c r="VF18" s="50"/>
      <c r="VG18" s="50"/>
      <c r="VH18" s="50"/>
      <c r="VI18" s="50"/>
      <c r="VJ18" s="50"/>
      <c r="VK18" s="50"/>
      <c r="VL18" s="50"/>
      <c r="VM18" s="50"/>
      <c r="VN18" s="50"/>
      <c r="VO18" s="50"/>
      <c r="VP18" s="50"/>
      <c r="VQ18" s="50"/>
      <c r="VR18" s="50"/>
      <c r="VS18" s="50"/>
      <c r="VT18" s="50"/>
      <c r="VU18" s="50"/>
      <c r="VV18" s="50"/>
      <c r="VW18" s="50"/>
      <c r="VX18" s="50"/>
      <c r="VY18" s="50"/>
      <c r="VZ18" s="50"/>
      <c r="WA18" s="50"/>
      <c r="WB18" s="50"/>
      <c r="WC18" s="50"/>
      <c r="WD18" s="50"/>
      <c r="WE18" s="50"/>
      <c r="WF18" s="50"/>
      <c r="WG18" s="50"/>
      <c r="WH18" s="50"/>
      <c r="WI18" s="50"/>
      <c r="WJ18" s="50"/>
      <c r="WK18" s="50"/>
      <c r="WL18" s="50"/>
      <c r="WM18" s="50"/>
      <c r="WN18" s="50"/>
      <c r="WO18" s="50"/>
      <c r="WP18" s="50"/>
      <c r="WQ18" s="50"/>
      <c r="WR18" s="50"/>
      <c r="WS18" s="50"/>
      <c r="WT18" s="50"/>
      <c r="WU18" s="50"/>
      <c r="WV18" s="50"/>
      <c r="WW18" s="50"/>
      <c r="WX18" s="50"/>
      <c r="WY18" s="50"/>
      <c r="WZ18" s="50"/>
      <c r="XA18" s="50"/>
      <c r="XB18" s="50"/>
      <c r="XC18" s="50"/>
      <c r="XD18" s="50"/>
      <c r="XE18" s="50"/>
      <c r="XF18" s="50"/>
      <c r="XG18" s="50"/>
      <c r="XH18" s="50"/>
      <c r="XI18" s="50"/>
      <c r="XJ18" s="50"/>
      <c r="XK18" s="50"/>
      <c r="XL18" s="50"/>
      <c r="XM18" s="50"/>
      <c r="XN18" s="50"/>
      <c r="XO18" s="50"/>
      <c r="XP18" s="50"/>
      <c r="XQ18" s="50"/>
      <c r="XR18" s="50"/>
      <c r="XS18" s="50"/>
      <c r="XT18" s="50"/>
      <c r="XU18" s="50"/>
      <c r="XV18" s="50"/>
      <c r="XW18" s="50"/>
      <c r="XX18" s="50"/>
      <c r="XY18" s="50"/>
      <c r="XZ18" s="50"/>
      <c r="YA18" s="50"/>
      <c r="YB18" s="50"/>
      <c r="YC18" s="50"/>
      <c r="YD18" s="50"/>
      <c r="YE18" s="50"/>
      <c r="YF18" s="50"/>
      <c r="YG18" s="50"/>
      <c r="YH18" s="50"/>
      <c r="YI18" s="50"/>
      <c r="YJ18" s="50"/>
      <c r="YK18" s="50"/>
      <c r="YL18" s="50"/>
      <c r="YM18" s="50"/>
      <c r="YN18" s="50"/>
      <c r="YO18" s="50"/>
      <c r="YP18" s="50"/>
      <c r="YQ18" s="50"/>
      <c r="YR18" s="50"/>
      <c r="YS18" s="50"/>
      <c r="YT18" s="50"/>
      <c r="YU18" s="50"/>
      <c r="YV18" s="50"/>
      <c r="YW18" s="50"/>
      <c r="YX18" s="50"/>
      <c r="YY18" s="50"/>
      <c r="YZ18" s="50"/>
      <c r="ZA18" s="50"/>
      <c r="ZB18" s="50"/>
      <c r="ZC18" s="50"/>
      <c r="ZD18" s="50"/>
      <c r="ZE18" s="50"/>
      <c r="ZF18" s="50"/>
      <c r="ZG18" s="50"/>
      <c r="ZH18" s="50"/>
      <c r="ZI18" s="50"/>
      <c r="ZJ18" s="50"/>
      <c r="ZK18" s="50"/>
      <c r="ZL18" s="50"/>
      <c r="ZM18" s="50"/>
      <c r="ZN18" s="50"/>
      <c r="ZO18" s="50"/>
      <c r="ZP18" s="50"/>
      <c r="ZQ18" s="50"/>
      <c r="ZR18" s="50"/>
      <c r="ZS18" s="50"/>
      <c r="ZT18" s="50"/>
      <c r="ZU18" s="50"/>
      <c r="ZV18" s="50"/>
      <c r="ZW18" s="50"/>
      <c r="ZX18" s="50"/>
      <c r="ZY18" s="50"/>
      <c r="ZZ18" s="50"/>
      <c r="AAA18" s="50"/>
      <c r="AAB18" s="50"/>
      <c r="AAC18" s="50"/>
      <c r="AAD18" s="50"/>
      <c r="AAE18" s="50"/>
      <c r="AAF18" s="50"/>
      <c r="AAG18" s="50"/>
      <c r="AAH18" s="50"/>
      <c r="AAI18" s="50"/>
      <c r="AAJ18" s="50"/>
      <c r="AAK18" s="50"/>
      <c r="AAL18" s="50"/>
      <c r="AAM18" s="50"/>
      <c r="AAN18" s="50"/>
      <c r="AAO18" s="50"/>
      <c r="AAP18" s="50"/>
      <c r="AAQ18" s="50"/>
      <c r="AAR18" s="50"/>
      <c r="AAS18" s="50"/>
      <c r="AAT18" s="50"/>
      <c r="AAU18" s="50"/>
      <c r="AAV18" s="50"/>
      <c r="AAW18" s="50"/>
      <c r="AAX18" s="50"/>
      <c r="AAY18" s="50"/>
      <c r="AAZ18" s="50"/>
      <c r="ABA18" s="50"/>
      <c r="ABB18" s="50"/>
      <c r="ABC18" s="50"/>
      <c r="ABD18" s="50"/>
      <c r="ABE18" s="50"/>
      <c r="ABF18" s="50"/>
      <c r="ABG18" s="50"/>
      <c r="ABH18" s="50"/>
      <c r="ABI18" s="50"/>
      <c r="ABJ18" s="50"/>
      <c r="ABK18" s="50"/>
      <c r="ABL18" s="50"/>
      <c r="ABM18" s="50"/>
      <c r="ABN18" s="50"/>
      <c r="ABO18" s="50"/>
      <c r="ABP18" s="50"/>
      <c r="ABQ18" s="50"/>
      <c r="ABR18" s="50"/>
      <c r="ABS18" s="50"/>
      <c r="ABT18" s="50"/>
      <c r="ABU18" s="50"/>
      <c r="ABV18" s="50"/>
      <c r="ABW18" s="50"/>
      <c r="ABX18" s="50"/>
      <c r="ABY18" s="50"/>
      <c r="ABZ18" s="50"/>
      <c r="ACA18" s="50"/>
      <c r="ACB18" s="50"/>
      <c r="ACC18" s="50"/>
      <c r="ACD18" s="50"/>
      <c r="ACE18" s="50"/>
      <c r="ACF18" s="50"/>
      <c r="ACG18" s="50"/>
      <c r="ACH18" s="50"/>
      <c r="ACI18" s="50"/>
      <c r="ACJ18" s="50"/>
      <c r="ACK18" s="50"/>
      <c r="ACL18" s="50"/>
      <c r="ACM18" s="50"/>
      <c r="ACN18" s="50"/>
      <c r="ACO18" s="50"/>
      <c r="ACP18" s="50"/>
      <c r="ACQ18" s="50"/>
      <c r="ACR18" s="50"/>
      <c r="ACS18" s="50"/>
      <c r="ACT18" s="50"/>
      <c r="ACU18" s="50"/>
      <c r="ACV18" s="50"/>
      <c r="ACW18" s="50"/>
      <c r="ACX18" s="50"/>
      <c r="ACY18" s="50"/>
      <c r="ACZ18" s="50"/>
      <c r="ADA18" s="50"/>
      <c r="ADB18" s="50"/>
      <c r="ADC18" s="50"/>
      <c r="ADD18" s="50"/>
      <c r="ADE18" s="50"/>
      <c r="ADF18" s="50"/>
      <c r="ADG18" s="50"/>
      <c r="ADH18" s="50"/>
      <c r="ADI18" s="50"/>
      <c r="ADJ18" s="50"/>
      <c r="ADK18" s="50"/>
      <c r="ADL18" s="50"/>
      <c r="ADM18" s="50"/>
      <c r="ADN18" s="50"/>
      <c r="ADO18" s="50"/>
      <c r="ADP18" s="50"/>
      <c r="ADQ18" s="50"/>
      <c r="ADR18" s="50"/>
      <c r="ADS18" s="50"/>
      <c r="ADT18" s="50"/>
      <c r="ADU18" s="50"/>
      <c r="ADV18" s="50"/>
      <c r="ADW18" s="50"/>
      <c r="ADX18" s="50"/>
      <c r="ADY18" s="50"/>
      <c r="ADZ18" s="50"/>
      <c r="AEA18" s="50"/>
      <c r="AEB18" s="50"/>
      <c r="AEC18" s="50"/>
      <c r="AED18" s="50"/>
      <c r="AEE18" s="50"/>
      <c r="AEF18" s="50"/>
      <c r="AEG18" s="50"/>
      <c r="AEH18" s="50"/>
      <c r="AEI18" s="50"/>
      <c r="AEJ18" s="50"/>
      <c r="AEK18" s="50"/>
      <c r="AEL18" s="50"/>
      <c r="AEM18" s="50"/>
      <c r="AEN18" s="50"/>
      <c r="AEO18" s="50"/>
      <c r="AEP18" s="50"/>
      <c r="AEQ18" s="50"/>
      <c r="AER18" s="50"/>
      <c r="AES18" s="50"/>
      <c r="AET18" s="50"/>
      <c r="AEU18" s="50"/>
      <c r="AEV18" s="50"/>
      <c r="AEW18" s="50"/>
      <c r="AEX18" s="50"/>
      <c r="AEY18" s="50"/>
      <c r="AEZ18" s="50"/>
      <c r="AFA18" s="50"/>
      <c r="AFB18" s="50"/>
      <c r="AFC18" s="50"/>
      <c r="AFD18" s="50"/>
      <c r="AFE18" s="50"/>
      <c r="AFF18" s="50"/>
      <c r="AFG18" s="50"/>
      <c r="AFH18" s="50"/>
      <c r="AFI18" s="50"/>
      <c r="AFJ18" s="50"/>
      <c r="AFK18" s="50"/>
      <c r="AFL18" s="50"/>
      <c r="AFM18" s="50"/>
      <c r="AFN18" s="50"/>
      <c r="AFO18" s="50"/>
      <c r="AFP18" s="50"/>
      <c r="AFQ18" s="50"/>
      <c r="AFR18" s="50"/>
      <c r="AFS18" s="50"/>
      <c r="AFT18" s="50"/>
      <c r="AFU18" s="50"/>
      <c r="AFV18" s="50"/>
      <c r="AFW18" s="50"/>
      <c r="AFX18" s="50"/>
      <c r="AFY18" s="50"/>
      <c r="AFZ18" s="50"/>
      <c r="AGA18" s="50"/>
      <c r="AGB18" s="50"/>
      <c r="AGC18" s="50"/>
      <c r="AGD18" s="50"/>
      <c r="AGE18" s="50"/>
      <c r="AGF18" s="50"/>
      <c r="AGG18" s="50"/>
      <c r="AGH18" s="50"/>
      <c r="AGI18" s="50"/>
      <c r="AGJ18" s="50"/>
      <c r="AGK18" s="50"/>
      <c r="AGL18" s="50"/>
      <c r="AGM18" s="50"/>
      <c r="AGN18" s="50"/>
      <c r="AGO18" s="50"/>
      <c r="AGP18" s="50"/>
      <c r="AGQ18" s="50"/>
      <c r="AGR18" s="50"/>
      <c r="AGS18" s="50"/>
      <c r="AGT18" s="50"/>
      <c r="AGU18" s="50"/>
      <c r="AGV18" s="50"/>
      <c r="AGW18" s="50"/>
      <c r="AGX18" s="50"/>
      <c r="AGY18" s="50"/>
      <c r="AGZ18" s="50"/>
      <c r="AHA18" s="50"/>
      <c r="AHB18" s="50"/>
      <c r="AHC18" s="50"/>
      <c r="AHD18" s="50"/>
      <c r="AHE18" s="50"/>
      <c r="AHF18" s="50"/>
      <c r="AHG18" s="50"/>
      <c r="AHH18" s="50"/>
      <c r="AHI18" s="50"/>
      <c r="AHJ18" s="50"/>
      <c r="AHK18" s="50"/>
      <c r="AHL18" s="50"/>
      <c r="AHM18" s="50"/>
      <c r="AHN18" s="50"/>
      <c r="AHO18" s="50"/>
      <c r="AHP18" s="50"/>
      <c r="AHQ18" s="50"/>
      <c r="AHR18" s="50"/>
      <c r="AHS18" s="50"/>
      <c r="AHT18" s="50"/>
      <c r="AHU18" s="50"/>
      <c r="AHV18" s="50"/>
      <c r="AHW18" s="50"/>
      <c r="AHX18" s="50"/>
      <c r="AHY18" s="50"/>
      <c r="AHZ18" s="50"/>
      <c r="AIA18" s="50"/>
      <c r="AIB18" s="50"/>
      <c r="AIC18" s="50"/>
      <c r="AID18" s="50"/>
      <c r="AIE18" s="50"/>
      <c r="AIF18" s="50"/>
      <c r="AIG18" s="50"/>
      <c r="AIH18" s="50"/>
      <c r="AII18" s="50"/>
      <c r="AIJ18" s="50"/>
    </row>
    <row r="19" spans="1:920" s="37" customFormat="1">
      <c r="A19" s="45"/>
      <c r="B19" s="45"/>
      <c r="C19" s="45"/>
      <c r="D19" s="45"/>
      <c r="E19" s="218"/>
      <c r="F19" s="208"/>
      <c r="G19" s="204"/>
      <c r="H19" s="216"/>
      <c r="I19" s="205"/>
      <c r="J19" s="217"/>
      <c r="K19" s="217"/>
    </row>
    <row r="20" spans="1:920" s="37" customFormat="1">
      <c r="A20" s="45"/>
      <c r="B20" s="45"/>
      <c r="C20" s="45"/>
      <c r="D20" s="45"/>
      <c r="E20" s="215" t="s">
        <v>1980</v>
      </c>
      <c r="F20" s="208" t="s">
        <v>2334</v>
      </c>
      <c r="G20" s="204"/>
      <c r="H20" s="233"/>
      <c r="I20" s="205"/>
      <c r="J20" s="217"/>
      <c r="K20" s="217"/>
    </row>
    <row r="21" spans="1:920" s="37" customFormat="1">
      <c r="A21" s="45">
        <v>0.01</v>
      </c>
      <c r="B21" s="45">
        <v>0.83</v>
      </c>
      <c r="C21" s="45">
        <f>IF(LEN(J21)=0,"",1+ABS((J21*A21)/LEN(J21))+A21)</f>
        <v>12988.8575</v>
      </c>
      <c r="D21" s="45">
        <f>IF(LEN(K21)=0,"",1+ABS((K21*B21)/LEN(K21))+B21)</f>
        <v>4193317.777777778</v>
      </c>
      <c r="E21" s="218" t="s">
        <v>1983</v>
      </c>
      <c r="F21" s="203" t="s">
        <v>2431</v>
      </c>
      <c r="G21" s="204"/>
      <c r="H21" s="233" t="s">
        <v>2432</v>
      </c>
      <c r="I21" s="205">
        <v>501</v>
      </c>
      <c r="J21" s="162">
        <v>10390278</v>
      </c>
      <c r="K21" s="162">
        <v>-45469691</v>
      </c>
    </row>
    <row r="22" spans="1:920" s="37" customFormat="1">
      <c r="A22" s="45"/>
      <c r="B22" s="45"/>
      <c r="C22" s="45" t="str">
        <f t="shared" ref="C22:D34" si="0">IF(LEN(J22)=0,"",1+ABS((J22*A22)/LEN(J22))+A22)</f>
        <v/>
      </c>
      <c r="D22" s="45" t="str">
        <f t="shared" si="0"/>
        <v/>
      </c>
      <c r="E22" s="218" t="s">
        <v>1985</v>
      </c>
      <c r="F22" s="203" t="s">
        <v>2433</v>
      </c>
      <c r="G22" s="204"/>
      <c r="H22" s="233"/>
      <c r="I22" s="205"/>
      <c r="J22" s="217"/>
      <c r="K22" s="217"/>
    </row>
    <row r="23" spans="1:920" s="37" customFormat="1">
      <c r="A23" s="45">
        <v>0.02</v>
      </c>
      <c r="B23" s="45">
        <v>0.84</v>
      </c>
      <c r="C23" s="45">
        <f t="shared" si="0"/>
        <v>179955.24249999999</v>
      </c>
      <c r="D23" s="45">
        <f t="shared" si="0"/>
        <v>7455928.8849999998</v>
      </c>
      <c r="E23" s="218" t="s">
        <v>2434</v>
      </c>
      <c r="F23" s="234" t="s">
        <v>2435</v>
      </c>
      <c r="G23" s="204"/>
      <c r="H23" s="233" t="s">
        <v>2336</v>
      </c>
      <c r="I23" s="205">
        <v>502</v>
      </c>
      <c r="J23" s="162">
        <v>71981689</v>
      </c>
      <c r="K23" s="162">
        <v>71008829</v>
      </c>
    </row>
    <row r="24" spans="1:920" s="37" customFormat="1">
      <c r="A24" s="45">
        <v>0.03</v>
      </c>
      <c r="B24" s="45">
        <v>0.85</v>
      </c>
      <c r="C24" s="45">
        <f t="shared" si="0"/>
        <v>1056.6914285714286</v>
      </c>
      <c r="D24" s="45">
        <f t="shared" si="0"/>
        <v>10080.583333333334</v>
      </c>
      <c r="E24" s="218" t="s">
        <v>2436</v>
      </c>
      <c r="F24" s="234" t="s">
        <v>2437</v>
      </c>
      <c r="G24" s="204"/>
      <c r="H24" s="233" t="s">
        <v>2432</v>
      </c>
      <c r="I24" s="205">
        <v>503</v>
      </c>
      <c r="J24" s="162">
        <v>-246321</v>
      </c>
      <c r="K24" s="162">
        <v>-71144</v>
      </c>
    </row>
    <row r="25" spans="1:920" s="37" customFormat="1">
      <c r="A25" s="45">
        <v>0.04</v>
      </c>
      <c r="B25" s="45">
        <v>0.86</v>
      </c>
      <c r="C25" s="45" t="str">
        <f t="shared" si="0"/>
        <v/>
      </c>
      <c r="D25" s="45" t="str">
        <f t="shared" si="0"/>
        <v/>
      </c>
      <c r="E25" s="218" t="s">
        <v>2438</v>
      </c>
      <c r="F25" s="234" t="s">
        <v>2439</v>
      </c>
      <c r="G25" s="204"/>
      <c r="H25" s="233" t="s">
        <v>2432</v>
      </c>
      <c r="I25" s="205">
        <v>504</v>
      </c>
      <c r="J25" s="162"/>
      <c r="K25" s="162"/>
    </row>
    <row r="26" spans="1:920" s="37" customFormat="1">
      <c r="A26" s="45">
        <v>0.05</v>
      </c>
      <c r="B26" s="45">
        <v>0.87</v>
      </c>
      <c r="C26" s="45" t="str">
        <f t="shared" si="0"/>
        <v/>
      </c>
      <c r="D26" s="45" t="str">
        <f t="shared" si="0"/>
        <v/>
      </c>
      <c r="E26" s="218" t="s">
        <v>2440</v>
      </c>
      <c r="F26" s="234" t="s">
        <v>2441</v>
      </c>
      <c r="G26" s="204"/>
      <c r="H26" s="233" t="s">
        <v>2432</v>
      </c>
      <c r="I26" s="205">
        <v>505</v>
      </c>
      <c r="J26" s="162"/>
      <c r="K26" s="162"/>
    </row>
    <row r="27" spans="1:920" s="37" customFormat="1">
      <c r="A27" s="45">
        <v>0.06</v>
      </c>
      <c r="B27" s="45">
        <v>0.88</v>
      </c>
      <c r="C27" s="45" t="str">
        <f t="shared" si="0"/>
        <v/>
      </c>
      <c r="D27" s="45" t="str">
        <f t="shared" si="0"/>
        <v/>
      </c>
      <c r="E27" s="218" t="s">
        <v>2442</v>
      </c>
      <c r="F27" s="234" t="s">
        <v>2443</v>
      </c>
      <c r="G27" s="204"/>
      <c r="H27" s="233" t="s">
        <v>2432</v>
      </c>
      <c r="I27" s="205">
        <v>506</v>
      </c>
      <c r="J27" s="162"/>
      <c r="K27" s="162"/>
    </row>
    <row r="28" spans="1:920" s="37" customFormat="1">
      <c r="A28" s="45">
        <v>7.0000000000000007E-2</v>
      </c>
      <c r="B28" s="45">
        <v>0.89</v>
      </c>
      <c r="C28" s="45">
        <f t="shared" si="0"/>
        <v>9401.7316666666684</v>
      </c>
      <c r="D28" s="45">
        <f t="shared" si="0"/>
        <v>90868.665000000008</v>
      </c>
      <c r="E28" s="218" t="s">
        <v>2444</v>
      </c>
      <c r="F28" s="234" t="s">
        <v>2445</v>
      </c>
      <c r="G28" s="204"/>
      <c r="H28" s="233" t="s">
        <v>2336</v>
      </c>
      <c r="I28" s="205">
        <v>507</v>
      </c>
      <c r="J28" s="162">
        <v>805771</v>
      </c>
      <c r="K28" s="162">
        <v>612585</v>
      </c>
    </row>
    <row r="29" spans="1:920" s="37" customFormat="1">
      <c r="A29" s="45">
        <v>0.08</v>
      </c>
      <c r="B29" s="45">
        <v>0.9</v>
      </c>
      <c r="C29" s="45" t="str">
        <f t="shared" si="0"/>
        <v/>
      </c>
      <c r="D29" s="45"/>
      <c r="E29" s="218" t="s">
        <v>2446</v>
      </c>
      <c r="F29" s="234" t="s">
        <v>2447</v>
      </c>
      <c r="G29" s="204"/>
      <c r="H29" s="205" t="s">
        <v>2336</v>
      </c>
      <c r="I29" s="205">
        <v>508</v>
      </c>
      <c r="J29" s="162"/>
      <c r="K29" s="162"/>
    </row>
    <row r="30" spans="1:920" s="37" customFormat="1">
      <c r="A30" s="45">
        <v>0.09</v>
      </c>
      <c r="B30" s="45">
        <v>0.91</v>
      </c>
      <c r="C30" s="45" t="str">
        <f t="shared" si="0"/>
        <v/>
      </c>
      <c r="D30" s="45"/>
      <c r="E30" s="218" t="s">
        <v>2448</v>
      </c>
      <c r="F30" s="234" t="s">
        <v>2449</v>
      </c>
      <c r="G30" s="204"/>
      <c r="H30" s="205" t="s">
        <v>2336</v>
      </c>
      <c r="I30" s="205">
        <v>509</v>
      </c>
      <c r="J30" s="162"/>
      <c r="K30" s="162"/>
    </row>
    <row r="31" spans="1:920" s="37" customFormat="1">
      <c r="A31" s="45">
        <v>0.1</v>
      </c>
      <c r="B31" s="45">
        <v>0.92</v>
      </c>
      <c r="C31" s="45" t="str">
        <f t="shared" si="0"/>
        <v/>
      </c>
      <c r="D31" s="45" t="str">
        <f t="shared" si="0"/>
        <v/>
      </c>
      <c r="E31" s="218" t="s">
        <v>2450</v>
      </c>
      <c r="F31" s="234" t="s">
        <v>2451</v>
      </c>
      <c r="G31" s="204"/>
      <c r="H31" s="205" t="s">
        <v>2432</v>
      </c>
      <c r="I31" s="205">
        <v>510</v>
      </c>
      <c r="J31" s="162"/>
      <c r="K31" s="162"/>
    </row>
    <row r="32" spans="1:920" s="37" customFormat="1">
      <c r="A32" s="45">
        <v>0.11</v>
      </c>
      <c r="B32" s="45">
        <v>0.93</v>
      </c>
      <c r="C32" s="45" t="str">
        <f t="shared" si="0"/>
        <v/>
      </c>
      <c r="D32" s="45" t="str">
        <f t="shared" si="0"/>
        <v/>
      </c>
      <c r="E32" s="218" t="s">
        <v>2452</v>
      </c>
      <c r="F32" s="234" t="s">
        <v>2453</v>
      </c>
      <c r="G32" s="204"/>
      <c r="H32" s="205" t="s">
        <v>2432</v>
      </c>
      <c r="I32" s="205">
        <v>511</v>
      </c>
      <c r="J32" s="162"/>
      <c r="K32" s="162"/>
    </row>
    <row r="33" spans="1:920" s="37" customFormat="1" ht="25.5">
      <c r="A33" s="45">
        <v>0.12</v>
      </c>
      <c r="B33" s="45">
        <v>0.94</v>
      </c>
      <c r="C33" s="45" t="str">
        <f t="shared" si="0"/>
        <v/>
      </c>
      <c r="D33" s="45" t="str">
        <f t="shared" si="0"/>
        <v/>
      </c>
      <c r="E33" s="218" t="s">
        <v>2454</v>
      </c>
      <c r="F33" s="234" t="s">
        <v>2455</v>
      </c>
      <c r="G33" s="204"/>
      <c r="H33" s="205" t="s">
        <v>2432</v>
      </c>
      <c r="I33" s="205">
        <v>512</v>
      </c>
      <c r="J33" s="162"/>
      <c r="K33" s="162"/>
    </row>
    <row r="34" spans="1:920" s="37" customFormat="1" ht="29.25" customHeight="1">
      <c r="A34" s="45">
        <v>0.13</v>
      </c>
      <c r="B34" s="45">
        <v>0.95</v>
      </c>
      <c r="C34" s="45" t="str">
        <f t="shared" si="0"/>
        <v/>
      </c>
      <c r="D34" s="45" t="str">
        <f t="shared" si="0"/>
        <v/>
      </c>
      <c r="E34" s="218" t="s">
        <v>2456</v>
      </c>
      <c r="F34" s="234" t="s">
        <v>2457</v>
      </c>
      <c r="G34" s="204"/>
      <c r="H34" s="205" t="s">
        <v>2432</v>
      </c>
      <c r="I34" s="205">
        <v>513</v>
      </c>
      <c r="J34" s="162"/>
      <c r="K34" s="162"/>
    </row>
    <row r="35" spans="1:920" ht="7.5" customHeight="1">
      <c r="E35" s="221"/>
      <c r="F35" s="222"/>
      <c r="G35" s="222"/>
      <c r="H35" s="223"/>
      <c r="I35" s="224"/>
      <c r="J35" s="225"/>
      <c r="K35" s="226"/>
    </row>
    <row r="36" spans="1:920" s="36" customFormat="1" ht="21.75" customHeight="1">
      <c r="A36" s="39"/>
      <c r="B36" s="39"/>
      <c r="C36" s="39"/>
      <c r="D36" s="39"/>
      <c r="H36" s="58"/>
      <c r="I36" s="227"/>
      <c r="J36" s="40"/>
      <c r="K36" s="35"/>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c r="IX36" s="41"/>
      <c r="IY36" s="41"/>
      <c r="IZ36" s="41"/>
      <c r="JA36" s="41"/>
      <c r="JB36" s="41"/>
      <c r="JC36" s="41"/>
      <c r="JD36" s="41"/>
      <c r="JE36" s="41"/>
      <c r="JF36" s="41"/>
      <c r="JG36" s="41"/>
      <c r="JH36" s="41"/>
      <c r="JI36" s="41"/>
      <c r="JJ36" s="41"/>
      <c r="JK36" s="41"/>
      <c r="JL36" s="41"/>
      <c r="JM36" s="41"/>
      <c r="JN36" s="41"/>
      <c r="JO36" s="41"/>
      <c r="JP36" s="41"/>
      <c r="JQ36" s="41"/>
      <c r="JR36" s="41"/>
      <c r="JS36" s="41"/>
      <c r="JT36" s="41"/>
      <c r="JU36" s="41"/>
      <c r="JV36" s="41"/>
      <c r="JW36" s="41"/>
      <c r="JX36" s="41"/>
      <c r="JY36" s="41"/>
      <c r="JZ36" s="41"/>
      <c r="KA36" s="41"/>
      <c r="KB36" s="41"/>
      <c r="KC36" s="41"/>
      <c r="KD36" s="41"/>
      <c r="KE36" s="41"/>
      <c r="KF36" s="41"/>
      <c r="KG36" s="41"/>
      <c r="KH36" s="41"/>
      <c r="KI36" s="41"/>
      <c r="KJ36" s="41"/>
      <c r="KK36" s="41"/>
      <c r="KL36" s="41"/>
      <c r="KM36" s="41"/>
      <c r="KN36" s="41"/>
      <c r="KO36" s="41"/>
      <c r="KP36" s="41"/>
      <c r="KQ36" s="41"/>
      <c r="KR36" s="41"/>
      <c r="KS36" s="41"/>
      <c r="KT36" s="41"/>
      <c r="KU36" s="41"/>
      <c r="KV36" s="41"/>
      <c r="KW36" s="41"/>
      <c r="KX36" s="41"/>
      <c r="KY36" s="41"/>
      <c r="KZ36" s="41"/>
      <c r="LA36" s="41"/>
      <c r="LB36" s="41"/>
      <c r="LC36" s="41"/>
      <c r="LD36" s="41"/>
      <c r="LE36" s="41"/>
      <c r="LF36" s="41"/>
      <c r="LG36" s="41"/>
      <c r="LH36" s="41"/>
      <c r="LI36" s="41"/>
      <c r="LJ36" s="41"/>
      <c r="LK36" s="41"/>
      <c r="LL36" s="41"/>
      <c r="LM36" s="41"/>
      <c r="LN36" s="41"/>
      <c r="LO36" s="41"/>
      <c r="LP36" s="41"/>
      <c r="LQ36" s="41"/>
      <c r="LR36" s="41"/>
      <c r="LS36" s="41"/>
      <c r="LT36" s="41"/>
      <c r="LU36" s="41"/>
      <c r="LV36" s="41"/>
      <c r="LW36" s="41"/>
      <c r="LX36" s="41"/>
      <c r="LY36" s="41"/>
      <c r="LZ36" s="41"/>
      <c r="MA36" s="41"/>
      <c r="MB36" s="41"/>
      <c r="MC36" s="41"/>
      <c r="MD36" s="41"/>
      <c r="ME36" s="41"/>
      <c r="MF36" s="41"/>
      <c r="MG36" s="41"/>
      <c r="MH36" s="41"/>
      <c r="MI36" s="41"/>
      <c r="MJ36" s="41"/>
      <c r="MK36" s="41"/>
      <c r="ML36" s="41"/>
      <c r="MM36" s="41"/>
      <c r="MN36" s="41"/>
      <c r="MO36" s="41"/>
      <c r="MP36" s="41"/>
      <c r="MQ36" s="41"/>
      <c r="MR36" s="41"/>
      <c r="MS36" s="41"/>
      <c r="MT36" s="41"/>
      <c r="MU36" s="41"/>
      <c r="MV36" s="41"/>
      <c r="MW36" s="41"/>
      <c r="MX36" s="41"/>
      <c r="MY36" s="41"/>
      <c r="MZ36" s="41"/>
      <c r="NA36" s="41"/>
      <c r="NB36" s="41"/>
      <c r="NC36" s="41"/>
      <c r="ND36" s="41"/>
      <c r="NE36" s="41"/>
      <c r="NF36" s="41"/>
      <c r="NG36" s="41"/>
      <c r="NH36" s="41"/>
      <c r="NI36" s="41"/>
      <c r="NJ36" s="41"/>
      <c r="NK36" s="41"/>
      <c r="NL36" s="41"/>
      <c r="NM36" s="41"/>
      <c r="NN36" s="41"/>
      <c r="NO36" s="41"/>
      <c r="NP36" s="41"/>
      <c r="NQ36" s="41"/>
      <c r="NR36" s="41"/>
      <c r="NS36" s="41"/>
      <c r="NT36" s="41"/>
      <c r="NU36" s="41"/>
      <c r="NV36" s="41"/>
      <c r="NW36" s="41"/>
      <c r="NX36" s="41"/>
      <c r="NY36" s="41"/>
      <c r="NZ36" s="41"/>
      <c r="OA36" s="41"/>
      <c r="OB36" s="41"/>
      <c r="OC36" s="41"/>
      <c r="OD36" s="41"/>
      <c r="OE36" s="41"/>
      <c r="OF36" s="41"/>
      <c r="OG36" s="41"/>
      <c r="OH36" s="41"/>
      <c r="OI36" s="41"/>
      <c r="OJ36" s="41"/>
      <c r="OK36" s="41"/>
      <c r="OL36" s="41"/>
      <c r="OM36" s="41"/>
      <c r="ON36" s="41"/>
      <c r="OO36" s="41"/>
      <c r="OP36" s="41"/>
      <c r="OQ36" s="41"/>
      <c r="OR36" s="41"/>
      <c r="OS36" s="41"/>
      <c r="OT36" s="41"/>
      <c r="OU36" s="41"/>
      <c r="OV36" s="41"/>
      <c r="OW36" s="41"/>
      <c r="OX36" s="41"/>
      <c r="OY36" s="41"/>
      <c r="OZ36" s="41"/>
      <c r="PA36" s="41"/>
      <c r="PB36" s="41"/>
      <c r="PC36" s="41"/>
      <c r="PD36" s="41"/>
      <c r="PE36" s="41"/>
      <c r="PF36" s="41"/>
      <c r="PG36" s="41"/>
      <c r="PH36" s="41"/>
      <c r="PI36" s="41"/>
      <c r="PJ36" s="41"/>
      <c r="PK36" s="41"/>
      <c r="PL36" s="41"/>
      <c r="PM36" s="41"/>
      <c r="PN36" s="41"/>
      <c r="PO36" s="41"/>
      <c r="PP36" s="41"/>
      <c r="PQ36" s="41"/>
      <c r="PR36" s="41"/>
      <c r="PS36" s="41"/>
      <c r="PT36" s="41"/>
      <c r="PU36" s="41"/>
      <c r="PV36" s="41"/>
      <c r="PW36" s="41"/>
      <c r="PX36" s="41"/>
      <c r="PY36" s="41"/>
      <c r="PZ36" s="41"/>
      <c r="QA36" s="41"/>
      <c r="QB36" s="41"/>
      <c r="QC36" s="41"/>
      <c r="QD36" s="41"/>
      <c r="QE36" s="41"/>
      <c r="QF36" s="41"/>
      <c r="QG36" s="41"/>
      <c r="QH36" s="41"/>
      <c r="QI36" s="41"/>
      <c r="QJ36" s="41"/>
      <c r="QK36" s="41"/>
      <c r="QL36" s="41"/>
      <c r="QM36" s="41"/>
      <c r="QN36" s="41"/>
      <c r="QO36" s="41"/>
      <c r="QP36" s="41"/>
      <c r="QQ36" s="41"/>
      <c r="QR36" s="41"/>
      <c r="QS36" s="41"/>
      <c r="QT36" s="41"/>
      <c r="QU36" s="41"/>
      <c r="QV36" s="41"/>
      <c r="QW36" s="41"/>
      <c r="QX36" s="41"/>
      <c r="QY36" s="41"/>
      <c r="QZ36" s="41"/>
      <c r="RA36" s="41"/>
      <c r="RB36" s="41"/>
      <c r="RC36" s="41"/>
      <c r="RD36" s="41"/>
      <c r="RE36" s="41"/>
      <c r="RF36" s="41"/>
      <c r="RG36" s="41"/>
      <c r="RH36" s="41"/>
      <c r="RI36" s="41"/>
      <c r="RJ36" s="41"/>
      <c r="RK36" s="41"/>
      <c r="RL36" s="41"/>
      <c r="RM36" s="41"/>
      <c r="RN36" s="41"/>
      <c r="RO36" s="41"/>
      <c r="RP36" s="41"/>
      <c r="RQ36" s="41"/>
      <c r="RR36" s="41"/>
      <c r="RS36" s="41"/>
      <c r="RT36" s="41"/>
      <c r="RU36" s="41"/>
      <c r="RV36" s="41"/>
      <c r="RW36" s="41"/>
      <c r="RX36" s="41"/>
      <c r="RY36" s="41"/>
      <c r="RZ36" s="41"/>
      <c r="SA36" s="41"/>
      <c r="SB36" s="41"/>
      <c r="SC36" s="41"/>
      <c r="SD36" s="41"/>
      <c r="SE36" s="41"/>
      <c r="SF36" s="41"/>
      <c r="SG36" s="41"/>
      <c r="SH36" s="41"/>
      <c r="SI36" s="41"/>
      <c r="SJ36" s="41"/>
      <c r="SK36" s="41"/>
      <c r="SL36" s="41"/>
      <c r="SM36" s="41"/>
      <c r="SN36" s="41"/>
      <c r="SO36" s="41"/>
      <c r="SP36" s="41"/>
      <c r="SQ36" s="41"/>
      <c r="SR36" s="41"/>
      <c r="SS36" s="41"/>
      <c r="ST36" s="41"/>
      <c r="SU36" s="41"/>
      <c r="SV36" s="41"/>
      <c r="SW36" s="41"/>
      <c r="SX36" s="41"/>
      <c r="SY36" s="41"/>
      <c r="SZ36" s="41"/>
      <c r="TA36" s="41"/>
      <c r="TB36" s="41"/>
      <c r="TC36" s="41"/>
      <c r="TD36" s="41"/>
      <c r="TE36" s="41"/>
      <c r="TF36" s="41"/>
      <c r="TG36" s="41"/>
      <c r="TH36" s="41"/>
      <c r="TI36" s="41"/>
      <c r="TJ36" s="41"/>
      <c r="TK36" s="41"/>
      <c r="TL36" s="41"/>
      <c r="TM36" s="41"/>
      <c r="TN36" s="41"/>
      <c r="TO36" s="41"/>
      <c r="TP36" s="41"/>
      <c r="TQ36" s="41"/>
      <c r="TR36" s="41"/>
      <c r="TS36" s="41"/>
      <c r="TT36" s="41"/>
      <c r="TU36" s="41"/>
      <c r="TV36" s="41"/>
      <c r="TW36" s="41"/>
      <c r="TX36" s="41"/>
      <c r="TY36" s="41"/>
      <c r="TZ36" s="41"/>
      <c r="UA36" s="41"/>
      <c r="UB36" s="41"/>
      <c r="UC36" s="41"/>
      <c r="UD36" s="41"/>
      <c r="UE36" s="41"/>
      <c r="UF36" s="41"/>
      <c r="UG36" s="41"/>
      <c r="UH36" s="41"/>
      <c r="UI36" s="41"/>
      <c r="UJ36" s="41"/>
      <c r="UK36" s="41"/>
      <c r="UL36" s="41"/>
      <c r="UM36" s="41"/>
      <c r="UN36" s="41"/>
      <c r="UO36" s="41"/>
      <c r="UP36" s="41"/>
      <c r="UQ36" s="41"/>
      <c r="UR36" s="41"/>
      <c r="US36" s="41"/>
      <c r="UT36" s="41"/>
      <c r="UU36" s="41"/>
      <c r="UV36" s="41"/>
      <c r="UW36" s="41"/>
      <c r="UX36" s="41"/>
      <c r="UY36" s="41"/>
      <c r="UZ36" s="41"/>
      <c r="VA36" s="41"/>
      <c r="VB36" s="41"/>
      <c r="VC36" s="41"/>
      <c r="VD36" s="41"/>
      <c r="VE36" s="41"/>
      <c r="VF36" s="41"/>
      <c r="VG36" s="41"/>
      <c r="VH36" s="41"/>
      <c r="VI36" s="41"/>
      <c r="VJ36" s="41"/>
      <c r="VK36" s="41"/>
      <c r="VL36" s="41"/>
      <c r="VM36" s="41"/>
      <c r="VN36" s="41"/>
      <c r="VO36" s="41"/>
      <c r="VP36" s="41"/>
      <c r="VQ36" s="41"/>
      <c r="VR36" s="41"/>
      <c r="VS36" s="41"/>
      <c r="VT36" s="41"/>
      <c r="VU36" s="41"/>
      <c r="VV36" s="41"/>
      <c r="VW36" s="41"/>
      <c r="VX36" s="41"/>
      <c r="VY36" s="41"/>
      <c r="VZ36" s="41"/>
      <c r="WA36" s="41"/>
      <c r="WB36" s="41"/>
      <c r="WC36" s="41"/>
      <c r="WD36" s="41"/>
      <c r="WE36" s="41"/>
      <c r="WF36" s="41"/>
      <c r="WG36" s="41"/>
      <c r="WH36" s="41"/>
      <c r="WI36" s="41"/>
      <c r="WJ36" s="41"/>
      <c r="WK36" s="41"/>
      <c r="WL36" s="41"/>
      <c r="WM36" s="41"/>
      <c r="WN36" s="41"/>
      <c r="WO36" s="41"/>
      <c r="WP36" s="41"/>
      <c r="WQ36" s="41"/>
      <c r="WR36" s="41"/>
      <c r="WS36" s="41"/>
      <c r="WT36" s="41"/>
      <c r="WU36" s="41"/>
      <c r="WV36" s="41"/>
      <c r="WW36" s="41"/>
      <c r="WX36" s="41"/>
      <c r="WY36" s="41"/>
      <c r="WZ36" s="41"/>
      <c r="XA36" s="41"/>
      <c r="XB36" s="41"/>
      <c r="XC36" s="41"/>
      <c r="XD36" s="41"/>
      <c r="XE36" s="41"/>
      <c r="XF36" s="41"/>
      <c r="XG36" s="41"/>
      <c r="XH36" s="41"/>
      <c r="XI36" s="41"/>
      <c r="XJ36" s="41"/>
      <c r="XK36" s="41"/>
      <c r="XL36" s="41"/>
      <c r="XM36" s="41"/>
      <c r="XN36" s="41"/>
      <c r="XO36" s="41"/>
      <c r="XP36" s="41"/>
      <c r="XQ36" s="41"/>
      <c r="XR36" s="41"/>
      <c r="XS36" s="41"/>
      <c r="XT36" s="41"/>
      <c r="XU36" s="41"/>
      <c r="XV36" s="41"/>
      <c r="XW36" s="41"/>
      <c r="XX36" s="41"/>
      <c r="XY36" s="41"/>
      <c r="XZ36" s="41"/>
      <c r="YA36" s="41"/>
      <c r="YB36" s="41"/>
      <c r="YC36" s="41"/>
      <c r="YD36" s="41"/>
      <c r="YE36" s="41"/>
      <c r="YF36" s="41"/>
      <c r="YG36" s="41"/>
      <c r="YH36" s="41"/>
      <c r="YI36" s="41"/>
      <c r="YJ36" s="41"/>
      <c r="YK36" s="41"/>
      <c r="YL36" s="41"/>
      <c r="YM36" s="41"/>
      <c r="YN36" s="41"/>
      <c r="YO36" s="41"/>
      <c r="YP36" s="41"/>
      <c r="YQ36" s="41"/>
      <c r="YR36" s="41"/>
      <c r="YS36" s="41"/>
      <c r="YT36" s="41"/>
      <c r="YU36" s="41"/>
      <c r="YV36" s="41"/>
      <c r="YW36" s="41"/>
      <c r="YX36" s="41"/>
      <c r="YY36" s="41"/>
      <c r="YZ36" s="41"/>
      <c r="ZA36" s="41"/>
      <c r="ZB36" s="41"/>
      <c r="ZC36" s="41"/>
      <c r="ZD36" s="41"/>
      <c r="ZE36" s="41"/>
      <c r="ZF36" s="41"/>
      <c r="ZG36" s="41"/>
      <c r="ZH36" s="41"/>
      <c r="ZI36" s="41"/>
      <c r="ZJ36" s="41"/>
      <c r="ZK36" s="41"/>
      <c r="ZL36" s="41"/>
      <c r="ZM36" s="41"/>
      <c r="ZN36" s="41"/>
      <c r="ZO36" s="41"/>
      <c r="ZP36" s="41"/>
      <c r="ZQ36" s="41"/>
      <c r="ZR36" s="41"/>
      <c r="ZS36" s="41"/>
      <c r="ZT36" s="41"/>
      <c r="ZU36" s="41"/>
      <c r="ZV36" s="41"/>
      <c r="ZW36" s="41"/>
      <c r="ZX36" s="41"/>
      <c r="ZY36" s="41"/>
      <c r="ZZ36" s="41"/>
      <c r="AAA36" s="41"/>
      <c r="AAB36" s="41"/>
      <c r="AAC36" s="41"/>
      <c r="AAD36" s="41"/>
      <c r="AAE36" s="41"/>
      <c r="AAF36" s="41"/>
      <c r="AAG36" s="41"/>
      <c r="AAH36" s="41"/>
      <c r="AAI36" s="41"/>
      <c r="AAJ36" s="41"/>
      <c r="AAK36" s="41"/>
      <c r="AAL36" s="41"/>
      <c r="AAM36" s="41"/>
      <c r="AAN36" s="41"/>
      <c r="AAO36" s="41"/>
      <c r="AAP36" s="41"/>
      <c r="AAQ36" s="41"/>
      <c r="AAR36" s="41"/>
      <c r="AAS36" s="41"/>
      <c r="AAT36" s="41"/>
      <c r="AAU36" s="41"/>
      <c r="AAV36" s="41"/>
      <c r="AAW36" s="41"/>
      <c r="AAX36" s="41"/>
      <c r="AAY36" s="41"/>
      <c r="AAZ36" s="41"/>
      <c r="ABA36" s="41"/>
      <c r="ABB36" s="41"/>
      <c r="ABC36" s="41"/>
      <c r="ABD36" s="41"/>
      <c r="ABE36" s="41"/>
      <c r="ABF36" s="41"/>
      <c r="ABG36" s="41"/>
      <c r="ABH36" s="41"/>
      <c r="ABI36" s="41"/>
      <c r="ABJ36" s="41"/>
      <c r="ABK36" s="41"/>
      <c r="ABL36" s="41"/>
      <c r="ABM36" s="41"/>
      <c r="ABN36" s="41"/>
      <c r="ABO36" s="41"/>
      <c r="ABP36" s="41"/>
      <c r="ABQ36" s="41"/>
      <c r="ABR36" s="41"/>
      <c r="ABS36" s="41"/>
      <c r="ABT36" s="41"/>
      <c r="ABU36" s="41"/>
      <c r="ABV36" s="41"/>
      <c r="ABW36" s="41"/>
      <c r="ABX36" s="41"/>
      <c r="ABY36" s="41"/>
      <c r="ABZ36" s="41"/>
      <c r="ACA36" s="41"/>
      <c r="ACB36" s="41"/>
      <c r="ACC36" s="41"/>
      <c r="ACD36" s="41"/>
      <c r="ACE36" s="41"/>
      <c r="ACF36" s="41"/>
      <c r="ACG36" s="41"/>
      <c r="ACH36" s="41"/>
      <c r="ACI36" s="41"/>
      <c r="ACJ36" s="41"/>
      <c r="ACK36" s="41"/>
      <c r="ACL36" s="41"/>
      <c r="ACM36" s="41"/>
      <c r="ACN36" s="41"/>
      <c r="ACO36" s="41"/>
      <c r="ACP36" s="41"/>
      <c r="ACQ36" s="41"/>
      <c r="ACR36" s="41"/>
      <c r="ACS36" s="41"/>
      <c r="ACT36" s="41"/>
      <c r="ACU36" s="41"/>
      <c r="ACV36" s="41"/>
      <c r="ACW36" s="41"/>
      <c r="ACX36" s="41"/>
      <c r="ACY36" s="41"/>
      <c r="ACZ36" s="41"/>
      <c r="ADA36" s="41"/>
      <c r="ADB36" s="41"/>
      <c r="ADC36" s="41"/>
      <c r="ADD36" s="41"/>
      <c r="ADE36" s="41"/>
      <c r="ADF36" s="41"/>
      <c r="ADG36" s="41"/>
      <c r="ADH36" s="41"/>
      <c r="ADI36" s="41"/>
      <c r="ADJ36" s="41"/>
      <c r="ADK36" s="41"/>
      <c r="ADL36" s="41"/>
      <c r="ADM36" s="41"/>
      <c r="ADN36" s="41"/>
      <c r="ADO36" s="41"/>
      <c r="ADP36" s="41"/>
      <c r="ADQ36" s="41"/>
      <c r="ADR36" s="41"/>
      <c r="ADS36" s="41"/>
      <c r="ADT36" s="41"/>
      <c r="ADU36" s="41"/>
      <c r="ADV36" s="41"/>
      <c r="ADW36" s="41"/>
      <c r="ADX36" s="41"/>
      <c r="ADY36" s="41"/>
      <c r="ADZ36" s="41"/>
      <c r="AEA36" s="41"/>
      <c r="AEB36" s="41"/>
      <c r="AEC36" s="41"/>
      <c r="AED36" s="41"/>
      <c r="AEE36" s="41"/>
      <c r="AEF36" s="41"/>
      <c r="AEG36" s="41"/>
      <c r="AEH36" s="41"/>
      <c r="AEI36" s="41"/>
      <c r="AEJ36" s="41"/>
      <c r="AEK36" s="41"/>
      <c r="AEL36" s="41"/>
      <c r="AEM36" s="41"/>
      <c r="AEN36" s="41"/>
      <c r="AEO36" s="41"/>
      <c r="AEP36" s="41"/>
      <c r="AEQ36" s="41"/>
      <c r="AER36" s="41"/>
      <c r="AES36" s="41"/>
      <c r="AET36" s="41"/>
      <c r="AEU36" s="41"/>
      <c r="AEV36" s="41"/>
      <c r="AEW36" s="41"/>
      <c r="AEX36" s="41"/>
      <c r="AEY36" s="41"/>
      <c r="AEZ36" s="41"/>
      <c r="AFA36" s="41"/>
      <c r="AFB36" s="41"/>
      <c r="AFC36" s="41"/>
      <c r="AFD36" s="41"/>
      <c r="AFE36" s="41"/>
      <c r="AFF36" s="41"/>
      <c r="AFG36" s="41"/>
      <c r="AFH36" s="41"/>
      <c r="AFI36" s="41"/>
      <c r="AFJ36" s="41"/>
      <c r="AFK36" s="41"/>
      <c r="AFL36" s="41"/>
      <c r="AFM36" s="41"/>
      <c r="AFN36" s="41"/>
      <c r="AFO36" s="41"/>
      <c r="AFP36" s="41"/>
      <c r="AFQ36" s="41"/>
      <c r="AFR36" s="41"/>
      <c r="AFS36" s="41"/>
      <c r="AFT36" s="41"/>
      <c r="AFU36" s="41"/>
      <c r="AFV36" s="41"/>
      <c r="AFW36" s="41"/>
      <c r="AFX36" s="41"/>
      <c r="AFY36" s="41"/>
      <c r="AFZ36" s="41"/>
      <c r="AGA36" s="41"/>
      <c r="AGB36" s="41"/>
      <c r="AGC36" s="41"/>
      <c r="AGD36" s="41"/>
      <c r="AGE36" s="41"/>
      <c r="AGF36" s="41"/>
      <c r="AGG36" s="41"/>
      <c r="AGH36" s="41"/>
      <c r="AGI36" s="41"/>
      <c r="AGJ36" s="41"/>
      <c r="AGK36" s="41"/>
      <c r="AGL36" s="41"/>
      <c r="AGM36" s="41"/>
      <c r="AGN36" s="41"/>
      <c r="AGO36" s="41"/>
      <c r="AGP36" s="41"/>
      <c r="AGQ36" s="41"/>
      <c r="AGR36" s="41"/>
      <c r="AGS36" s="41"/>
      <c r="AGT36" s="41"/>
      <c r="AGU36" s="41"/>
      <c r="AGV36" s="41"/>
      <c r="AGW36" s="41"/>
      <c r="AGX36" s="41"/>
      <c r="AGY36" s="41"/>
      <c r="AGZ36" s="41"/>
      <c r="AHA36" s="41"/>
      <c r="AHB36" s="41"/>
      <c r="AHC36" s="41"/>
      <c r="AHD36" s="41"/>
      <c r="AHE36" s="41"/>
      <c r="AHF36" s="41"/>
      <c r="AHG36" s="41"/>
      <c r="AHH36" s="41"/>
      <c r="AHI36" s="41"/>
      <c r="AHJ36" s="41"/>
      <c r="AHK36" s="41"/>
      <c r="AHL36" s="41"/>
      <c r="AHM36" s="41"/>
      <c r="AHN36" s="41"/>
      <c r="AHO36" s="41"/>
      <c r="AHP36" s="41"/>
      <c r="AHQ36" s="41"/>
      <c r="AHR36" s="41"/>
      <c r="AHS36" s="41"/>
      <c r="AHT36" s="41"/>
      <c r="AHU36" s="41"/>
      <c r="AHV36" s="41"/>
      <c r="AHW36" s="41"/>
      <c r="AHX36" s="41"/>
      <c r="AHY36" s="41"/>
      <c r="AHZ36" s="41"/>
      <c r="AIA36" s="41"/>
      <c r="AIB36" s="41"/>
      <c r="AIC36" s="41"/>
      <c r="AID36" s="41"/>
      <c r="AIE36" s="41"/>
      <c r="AIF36" s="41"/>
      <c r="AIG36" s="41"/>
      <c r="AIH36" s="41"/>
      <c r="AII36" s="41"/>
      <c r="AIJ36" s="41"/>
    </row>
    <row r="37" spans="1:920" s="150" customFormat="1" ht="21.75" customHeight="1">
      <c r="E37" s="147"/>
      <c r="H37" s="161"/>
      <c r="J37" s="145"/>
      <c r="K37" s="148" t="s">
        <v>2023</v>
      </c>
    </row>
    <row r="38" spans="1:920" ht="30.75" customHeight="1">
      <c r="E38" s="177" t="s">
        <v>1974</v>
      </c>
      <c r="F38" s="178" t="s">
        <v>1969</v>
      </c>
      <c r="G38" s="178" t="s">
        <v>1975</v>
      </c>
      <c r="H38" s="179" t="s">
        <v>2333</v>
      </c>
      <c r="I38" s="179" t="s">
        <v>1976</v>
      </c>
      <c r="J38" s="179" t="str">
        <f>J17</f>
        <v>Od 01.01. do 30.06.
tekuće godine</v>
      </c>
      <c r="K38" s="196" t="str">
        <f>K17</f>
        <v>Od 01.01. do 30.06.
prethodne godine</v>
      </c>
    </row>
    <row r="39" spans="1:920" s="51" customFormat="1" ht="12.75" customHeight="1">
      <c r="A39" s="49"/>
      <c r="B39" s="49"/>
      <c r="C39" s="49"/>
      <c r="D39" s="49"/>
      <c r="E39" s="180">
        <v>1</v>
      </c>
      <c r="F39" s="181">
        <v>2</v>
      </c>
      <c r="G39" s="181">
        <v>3</v>
      </c>
      <c r="H39" s="181">
        <v>4</v>
      </c>
      <c r="I39" s="182">
        <v>5</v>
      </c>
      <c r="J39" s="182">
        <v>6</v>
      </c>
      <c r="K39" s="182">
        <v>7</v>
      </c>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c r="IX39" s="50"/>
      <c r="IY39" s="50"/>
      <c r="IZ39" s="50"/>
      <c r="JA39" s="50"/>
      <c r="JB39" s="50"/>
      <c r="JC39" s="50"/>
      <c r="JD39" s="50"/>
      <c r="JE39" s="50"/>
      <c r="JF39" s="50"/>
      <c r="JG39" s="50"/>
      <c r="JH39" s="50"/>
      <c r="JI39" s="50"/>
      <c r="JJ39" s="50"/>
      <c r="JK39" s="50"/>
      <c r="JL39" s="50"/>
      <c r="JM39" s="50"/>
      <c r="JN39" s="50"/>
      <c r="JO39" s="50"/>
      <c r="JP39" s="50"/>
      <c r="JQ39" s="50"/>
      <c r="JR39" s="50"/>
      <c r="JS39" s="50"/>
      <c r="JT39" s="50"/>
      <c r="JU39" s="50"/>
      <c r="JV39" s="50"/>
      <c r="JW39" s="50"/>
      <c r="JX39" s="50"/>
      <c r="JY39" s="50"/>
      <c r="JZ39" s="50"/>
      <c r="KA39" s="50"/>
      <c r="KB39" s="50"/>
      <c r="KC39" s="50"/>
      <c r="KD39" s="50"/>
      <c r="KE39" s="50"/>
      <c r="KF39" s="50"/>
      <c r="KG39" s="50"/>
      <c r="KH39" s="50"/>
      <c r="KI39" s="50"/>
      <c r="KJ39" s="50"/>
      <c r="KK39" s="50"/>
      <c r="KL39" s="50"/>
      <c r="KM39" s="50"/>
      <c r="KN39" s="50"/>
      <c r="KO39" s="50"/>
      <c r="KP39" s="50"/>
      <c r="KQ39" s="50"/>
      <c r="KR39" s="50"/>
      <c r="KS39" s="50"/>
      <c r="KT39" s="50"/>
      <c r="KU39" s="50"/>
      <c r="KV39" s="50"/>
      <c r="KW39" s="50"/>
      <c r="KX39" s="50"/>
      <c r="KY39" s="50"/>
      <c r="KZ39" s="50"/>
      <c r="LA39" s="50"/>
      <c r="LB39" s="50"/>
      <c r="LC39" s="50"/>
      <c r="LD39" s="50"/>
      <c r="LE39" s="50"/>
      <c r="LF39" s="50"/>
      <c r="LG39" s="50"/>
      <c r="LH39" s="50"/>
      <c r="LI39" s="50"/>
      <c r="LJ39" s="50"/>
      <c r="LK39" s="50"/>
      <c r="LL39" s="50"/>
      <c r="LM39" s="50"/>
      <c r="LN39" s="50"/>
      <c r="LO39" s="50"/>
      <c r="LP39" s="50"/>
      <c r="LQ39" s="50"/>
      <c r="LR39" s="50"/>
      <c r="LS39" s="50"/>
      <c r="LT39" s="50"/>
      <c r="LU39" s="50"/>
      <c r="LV39" s="50"/>
      <c r="LW39" s="50"/>
      <c r="LX39" s="50"/>
      <c r="LY39" s="50"/>
      <c r="LZ39" s="50"/>
      <c r="MA39" s="50"/>
      <c r="MB39" s="50"/>
      <c r="MC39" s="50"/>
      <c r="MD39" s="50"/>
      <c r="ME39" s="50"/>
      <c r="MF39" s="50"/>
      <c r="MG39" s="50"/>
      <c r="MH39" s="50"/>
      <c r="MI39" s="50"/>
      <c r="MJ39" s="50"/>
      <c r="MK39" s="50"/>
      <c r="ML39" s="50"/>
      <c r="MM39" s="50"/>
      <c r="MN39" s="50"/>
      <c r="MO39" s="50"/>
      <c r="MP39" s="50"/>
      <c r="MQ39" s="50"/>
      <c r="MR39" s="50"/>
      <c r="MS39" s="50"/>
      <c r="MT39" s="50"/>
      <c r="MU39" s="50"/>
      <c r="MV39" s="50"/>
      <c r="MW39" s="50"/>
      <c r="MX39" s="50"/>
      <c r="MY39" s="50"/>
      <c r="MZ39" s="50"/>
      <c r="NA39" s="50"/>
      <c r="NB39" s="50"/>
      <c r="NC39" s="50"/>
      <c r="ND39" s="50"/>
      <c r="NE39" s="50"/>
      <c r="NF39" s="50"/>
      <c r="NG39" s="50"/>
      <c r="NH39" s="50"/>
      <c r="NI39" s="50"/>
      <c r="NJ39" s="50"/>
      <c r="NK39" s="50"/>
      <c r="NL39" s="50"/>
      <c r="NM39" s="50"/>
      <c r="NN39" s="50"/>
      <c r="NO39" s="50"/>
      <c r="NP39" s="50"/>
      <c r="NQ39" s="50"/>
      <c r="NR39" s="50"/>
      <c r="NS39" s="50"/>
      <c r="NT39" s="50"/>
      <c r="NU39" s="50"/>
      <c r="NV39" s="50"/>
      <c r="NW39" s="50"/>
      <c r="NX39" s="50"/>
      <c r="NY39" s="50"/>
      <c r="NZ39" s="50"/>
      <c r="OA39" s="50"/>
      <c r="OB39" s="50"/>
      <c r="OC39" s="50"/>
      <c r="OD39" s="50"/>
      <c r="OE39" s="50"/>
      <c r="OF39" s="50"/>
      <c r="OG39" s="50"/>
      <c r="OH39" s="50"/>
      <c r="OI39" s="50"/>
      <c r="OJ39" s="50"/>
      <c r="OK39" s="50"/>
      <c r="OL39" s="50"/>
      <c r="OM39" s="50"/>
      <c r="ON39" s="50"/>
      <c r="OO39" s="50"/>
      <c r="OP39" s="50"/>
      <c r="OQ39" s="50"/>
      <c r="OR39" s="50"/>
      <c r="OS39" s="50"/>
      <c r="OT39" s="50"/>
      <c r="OU39" s="50"/>
      <c r="OV39" s="50"/>
      <c r="OW39" s="50"/>
      <c r="OX39" s="50"/>
      <c r="OY39" s="50"/>
      <c r="OZ39" s="50"/>
      <c r="PA39" s="50"/>
      <c r="PB39" s="50"/>
      <c r="PC39" s="50"/>
      <c r="PD39" s="50"/>
      <c r="PE39" s="50"/>
      <c r="PF39" s="50"/>
      <c r="PG39" s="50"/>
      <c r="PH39" s="50"/>
      <c r="PI39" s="50"/>
      <c r="PJ39" s="50"/>
      <c r="PK39" s="50"/>
      <c r="PL39" s="50"/>
      <c r="PM39" s="50"/>
      <c r="PN39" s="50"/>
      <c r="PO39" s="50"/>
      <c r="PP39" s="50"/>
      <c r="PQ39" s="50"/>
      <c r="PR39" s="50"/>
      <c r="PS39" s="50"/>
      <c r="PT39" s="50"/>
      <c r="PU39" s="50"/>
      <c r="PV39" s="50"/>
      <c r="PW39" s="50"/>
      <c r="PX39" s="50"/>
      <c r="PY39" s="50"/>
      <c r="PZ39" s="50"/>
      <c r="QA39" s="50"/>
      <c r="QB39" s="50"/>
      <c r="QC39" s="50"/>
      <c r="QD39" s="50"/>
      <c r="QE39" s="50"/>
      <c r="QF39" s="50"/>
      <c r="QG39" s="50"/>
      <c r="QH39" s="50"/>
      <c r="QI39" s="50"/>
      <c r="QJ39" s="50"/>
      <c r="QK39" s="50"/>
      <c r="QL39" s="50"/>
      <c r="QM39" s="50"/>
      <c r="QN39" s="50"/>
      <c r="QO39" s="50"/>
      <c r="QP39" s="50"/>
      <c r="QQ39" s="50"/>
      <c r="QR39" s="50"/>
      <c r="QS39" s="50"/>
      <c r="QT39" s="50"/>
      <c r="QU39" s="50"/>
      <c r="QV39" s="50"/>
      <c r="QW39" s="50"/>
      <c r="QX39" s="50"/>
      <c r="QY39" s="50"/>
      <c r="QZ39" s="50"/>
      <c r="RA39" s="50"/>
      <c r="RB39" s="50"/>
      <c r="RC39" s="50"/>
      <c r="RD39" s="50"/>
      <c r="RE39" s="50"/>
      <c r="RF39" s="50"/>
      <c r="RG39" s="50"/>
      <c r="RH39" s="50"/>
      <c r="RI39" s="50"/>
      <c r="RJ39" s="50"/>
      <c r="RK39" s="50"/>
      <c r="RL39" s="50"/>
      <c r="RM39" s="50"/>
      <c r="RN39" s="50"/>
      <c r="RO39" s="50"/>
      <c r="RP39" s="50"/>
      <c r="RQ39" s="50"/>
      <c r="RR39" s="50"/>
      <c r="RS39" s="50"/>
      <c r="RT39" s="50"/>
      <c r="RU39" s="50"/>
      <c r="RV39" s="50"/>
      <c r="RW39" s="50"/>
      <c r="RX39" s="50"/>
      <c r="RY39" s="50"/>
      <c r="RZ39" s="50"/>
      <c r="SA39" s="50"/>
      <c r="SB39" s="50"/>
      <c r="SC39" s="50"/>
      <c r="SD39" s="50"/>
      <c r="SE39" s="50"/>
      <c r="SF39" s="50"/>
      <c r="SG39" s="50"/>
      <c r="SH39" s="50"/>
      <c r="SI39" s="50"/>
      <c r="SJ39" s="50"/>
      <c r="SK39" s="50"/>
      <c r="SL39" s="50"/>
      <c r="SM39" s="50"/>
      <c r="SN39" s="50"/>
      <c r="SO39" s="50"/>
      <c r="SP39" s="50"/>
      <c r="SQ39" s="50"/>
      <c r="SR39" s="50"/>
      <c r="SS39" s="50"/>
      <c r="ST39" s="50"/>
      <c r="SU39" s="50"/>
      <c r="SV39" s="50"/>
      <c r="SW39" s="50"/>
      <c r="SX39" s="50"/>
      <c r="SY39" s="50"/>
      <c r="SZ39" s="50"/>
      <c r="TA39" s="50"/>
      <c r="TB39" s="50"/>
      <c r="TC39" s="50"/>
      <c r="TD39" s="50"/>
      <c r="TE39" s="50"/>
      <c r="TF39" s="50"/>
      <c r="TG39" s="50"/>
      <c r="TH39" s="50"/>
      <c r="TI39" s="50"/>
      <c r="TJ39" s="50"/>
      <c r="TK39" s="50"/>
      <c r="TL39" s="50"/>
      <c r="TM39" s="50"/>
      <c r="TN39" s="50"/>
      <c r="TO39" s="50"/>
      <c r="TP39" s="50"/>
      <c r="TQ39" s="50"/>
      <c r="TR39" s="50"/>
      <c r="TS39" s="50"/>
      <c r="TT39" s="50"/>
      <c r="TU39" s="50"/>
      <c r="TV39" s="50"/>
      <c r="TW39" s="50"/>
      <c r="TX39" s="50"/>
      <c r="TY39" s="50"/>
      <c r="TZ39" s="50"/>
      <c r="UA39" s="50"/>
      <c r="UB39" s="50"/>
      <c r="UC39" s="50"/>
      <c r="UD39" s="50"/>
      <c r="UE39" s="50"/>
      <c r="UF39" s="50"/>
      <c r="UG39" s="50"/>
      <c r="UH39" s="50"/>
      <c r="UI39" s="50"/>
      <c r="UJ39" s="50"/>
      <c r="UK39" s="50"/>
      <c r="UL39" s="50"/>
      <c r="UM39" s="50"/>
      <c r="UN39" s="50"/>
      <c r="UO39" s="50"/>
      <c r="UP39" s="50"/>
      <c r="UQ39" s="50"/>
      <c r="UR39" s="50"/>
      <c r="US39" s="50"/>
      <c r="UT39" s="50"/>
      <c r="UU39" s="50"/>
      <c r="UV39" s="50"/>
      <c r="UW39" s="50"/>
      <c r="UX39" s="50"/>
      <c r="UY39" s="50"/>
      <c r="UZ39" s="50"/>
      <c r="VA39" s="50"/>
      <c r="VB39" s="50"/>
      <c r="VC39" s="50"/>
      <c r="VD39" s="50"/>
      <c r="VE39" s="50"/>
      <c r="VF39" s="50"/>
      <c r="VG39" s="50"/>
      <c r="VH39" s="50"/>
      <c r="VI39" s="50"/>
      <c r="VJ39" s="50"/>
      <c r="VK39" s="50"/>
      <c r="VL39" s="50"/>
      <c r="VM39" s="50"/>
      <c r="VN39" s="50"/>
      <c r="VO39" s="50"/>
      <c r="VP39" s="50"/>
      <c r="VQ39" s="50"/>
      <c r="VR39" s="50"/>
      <c r="VS39" s="50"/>
      <c r="VT39" s="50"/>
      <c r="VU39" s="50"/>
      <c r="VV39" s="50"/>
      <c r="VW39" s="50"/>
      <c r="VX39" s="50"/>
      <c r="VY39" s="50"/>
      <c r="VZ39" s="50"/>
      <c r="WA39" s="50"/>
      <c r="WB39" s="50"/>
      <c r="WC39" s="50"/>
      <c r="WD39" s="50"/>
      <c r="WE39" s="50"/>
      <c r="WF39" s="50"/>
      <c r="WG39" s="50"/>
      <c r="WH39" s="50"/>
      <c r="WI39" s="50"/>
      <c r="WJ39" s="50"/>
      <c r="WK39" s="50"/>
      <c r="WL39" s="50"/>
      <c r="WM39" s="50"/>
      <c r="WN39" s="50"/>
      <c r="WO39" s="50"/>
      <c r="WP39" s="50"/>
      <c r="WQ39" s="50"/>
      <c r="WR39" s="50"/>
      <c r="WS39" s="50"/>
      <c r="WT39" s="50"/>
      <c r="WU39" s="50"/>
      <c r="WV39" s="50"/>
      <c r="WW39" s="50"/>
      <c r="WX39" s="50"/>
      <c r="WY39" s="50"/>
      <c r="WZ39" s="50"/>
      <c r="XA39" s="50"/>
      <c r="XB39" s="50"/>
      <c r="XC39" s="50"/>
      <c r="XD39" s="50"/>
      <c r="XE39" s="50"/>
      <c r="XF39" s="50"/>
      <c r="XG39" s="50"/>
      <c r="XH39" s="50"/>
      <c r="XI39" s="50"/>
      <c r="XJ39" s="50"/>
      <c r="XK39" s="50"/>
      <c r="XL39" s="50"/>
      <c r="XM39" s="50"/>
      <c r="XN39" s="50"/>
      <c r="XO39" s="50"/>
      <c r="XP39" s="50"/>
      <c r="XQ39" s="50"/>
      <c r="XR39" s="50"/>
      <c r="XS39" s="50"/>
      <c r="XT39" s="50"/>
      <c r="XU39" s="50"/>
      <c r="XV39" s="50"/>
      <c r="XW39" s="50"/>
      <c r="XX39" s="50"/>
      <c r="XY39" s="50"/>
      <c r="XZ39" s="50"/>
      <c r="YA39" s="50"/>
      <c r="YB39" s="50"/>
      <c r="YC39" s="50"/>
      <c r="YD39" s="50"/>
      <c r="YE39" s="50"/>
      <c r="YF39" s="50"/>
      <c r="YG39" s="50"/>
      <c r="YH39" s="50"/>
      <c r="YI39" s="50"/>
      <c r="YJ39" s="50"/>
      <c r="YK39" s="50"/>
      <c r="YL39" s="50"/>
      <c r="YM39" s="50"/>
      <c r="YN39" s="50"/>
      <c r="YO39" s="50"/>
      <c r="YP39" s="50"/>
      <c r="YQ39" s="50"/>
      <c r="YR39" s="50"/>
      <c r="YS39" s="50"/>
      <c r="YT39" s="50"/>
      <c r="YU39" s="50"/>
      <c r="YV39" s="50"/>
      <c r="YW39" s="50"/>
      <c r="YX39" s="50"/>
      <c r="YY39" s="50"/>
      <c r="YZ39" s="50"/>
      <c r="ZA39" s="50"/>
      <c r="ZB39" s="50"/>
      <c r="ZC39" s="50"/>
      <c r="ZD39" s="50"/>
      <c r="ZE39" s="50"/>
      <c r="ZF39" s="50"/>
      <c r="ZG39" s="50"/>
      <c r="ZH39" s="50"/>
      <c r="ZI39" s="50"/>
      <c r="ZJ39" s="50"/>
      <c r="ZK39" s="50"/>
      <c r="ZL39" s="50"/>
      <c r="ZM39" s="50"/>
      <c r="ZN39" s="50"/>
      <c r="ZO39" s="50"/>
      <c r="ZP39" s="50"/>
      <c r="ZQ39" s="50"/>
      <c r="ZR39" s="50"/>
      <c r="ZS39" s="50"/>
      <c r="ZT39" s="50"/>
      <c r="ZU39" s="50"/>
      <c r="ZV39" s="50"/>
      <c r="ZW39" s="50"/>
      <c r="ZX39" s="50"/>
      <c r="ZY39" s="50"/>
      <c r="ZZ39" s="50"/>
      <c r="AAA39" s="50"/>
      <c r="AAB39" s="50"/>
      <c r="AAC39" s="50"/>
      <c r="AAD39" s="50"/>
      <c r="AAE39" s="50"/>
      <c r="AAF39" s="50"/>
      <c r="AAG39" s="50"/>
      <c r="AAH39" s="50"/>
      <c r="AAI39" s="50"/>
      <c r="AAJ39" s="50"/>
      <c r="AAK39" s="50"/>
      <c r="AAL39" s="50"/>
      <c r="AAM39" s="50"/>
      <c r="AAN39" s="50"/>
      <c r="AAO39" s="50"/>
      <c r="AAP39" s="50"/>
      <c r="AAQ39" s="50"/>
      <c r="AAR39" s="50"/>
      <c r="AAS39" s="50"/>
      <c r="AAT39" s="50"/>
      <c r="AAU39" s="50"/>
      <c r="AAV39" s="50"/>
      <c r="AAW39" s="50"/>
      <c r="AAX39" s="50"/>
      <c r="AAY39" s="50"/>
      <c r="AAZ39" s="50"/>
      <c r="ABA39" s="50"/>
      <c r="ABB39" s="50"/>
      <c r="ABC39" s="50"/>
      <c r="ABD39" s="50"/>
      <c r="ABE39" s="50"/>
      <c r="ABF39" s="50"/>
      <c r="ABG39" s="50"/>
      <c r="ABH39" s="50"/>
      <c r="ABI39" s="50"/>
      <c r="ABJ39" s="50"/>
      <c r="ABK39" s="50"/>
      <c r="ABL39" s="50"/>
      <c r="ABM39" s="50"/>
      <c r="ABN39" s="50"/>
      <c r="ABO39" s="50"/>
      <c r="ABP39" s="50"/>
      <c r="ABQ39" s="50"/>
      <c r="ABR39" s="50"/>
      <c r="ABS39" s="50"/>
      <c r="ABT39" s="50"/>
      <c r="ABU39" s="50"/>
      <c r="ABV39" s="50"/>
      <c r="ABW39" s="50"/>
      <c r="ABX39" s="50"/>
      <c r="ABY39" s="50"/>
      <c r="ABZ39" s="50"/>
      <c r="ACA39" s="50"/>
      <c r="ACB39" s="50"/>
      <c r="ACC39" s="50"/>
      <c r="ACD39" s="50"/>
      <c r="ACE39" s="50"/>
      <c r="ACF39" s="50"/>
      <c r="ACG39" s="50"/>
      <c r="ACH39" s="50"/>
      <c r="ACI39" s="50"/>
      <c r="ACJ39" s="50"/>
      <c r="ACK39" s="50"/>
      <c r="ACL39" s="50"/>
      <c r="ACM39" s="50"/>
      <c r="ACN39" s="50"/>
      <c r="ACO39" s="50"/>
      <c r="ACP39" s="50"/>
      <c r="ACQ39" s="50"/>
      <c r="ACR39" s="50"/>
      <c r="ACS39" s="50"/>
      <c r="ACT39" s="50"/>
      <c r="ACU39" s="50"/>
      <c r="ACV39" s="50"/>
      <c r="ACW39" s="50"/>
      <c r="ACX39" s="50"/>
      <c r="ACY39" s="50"/>
      <c r="ACZ39" s="50"/>
      <c r="ADA39" s="50"/>
      <c r="ADB39" s="50"/>
      <c r="ADC39" s="50"/>
      <c r="ADD39" s="50"/>
      <c r="ADE39" s="50"/>
      <c r="ADF39" s="50"/>
      <c r="ADG39" s="50"/>
      <c r="ADH39" s="50"/>
      <c r="ADI39" s="50"/>
      <c r="ADJ39" s="50"/>
      <c r="ADK39" s="50"/>
      <c r="ADL39" s="50"/>
      <c r="ADM39" s="50"/>
      <c r="ADN39" s="50"/>
      <c r="ADO39" s="50"/>
      <c r="ADP39" s="50"/>
      <c r="ADQ39" s="50"/>
      <c r="ADR39" s="50"/>
      <c r="ADS39" s="50"/>
      <c r="ADT39" s="50"/>
      <c r="ADU39" s="50"/>
      <c r="ADV39" s="50"/>
      <c r="ADW39" s="50"/>
      <c r="ADX39" s="50"/>
      <c r="ADY39" s="50"/>
      <c r="ADZ39" s="50"/>
      <c r="AEA39" s="50"/>
      <c r="AEB39" s="50"/>
      <c r="AEC39" s="50"/>
      <c r="AED39" s="50"/>
      <c r="AEE39" s="50"/>
      <c r="AEF39" s="50"/>
      <c r="AEG39" s="50"/>
      <c r="AEH39" s="50"/>
      <c r="AEI39" s="50"/>
      <c r="AEJ39" s="50"/>
      <c r="AEK39" s="50"/>
      <c r="AEL39" s="50"/>
      <c r="AEM39" s="50"/>
      <c r="AEN39" s="50"/>
      <c r="AEO39" s="50"/>
      <c r="AEP39" s="50"/>
      <c r="AEQ39" s="50"/>
      <c r="AER39" s="50"/>
      <c r="AES39" s="50"/>
      <c r="AET39" s="50"/>
      <c r="AEU39" s="50"/>
      <c r="AEV39" s="50"/>
      <c r="AEW39" s="50"/>
      <c r="AEX39" s="50"/>
      <c r="AEY39" s="50"/>
      <c r="AEZ39" s="50"/>
      <c r="AFA39" s="50"/>
      <c r="AFB39" s="50"/>
      <c r="AFC39" s="50"/>
      <c r="AFD39" s="50"/>
      <c r="AFE39" s="50"/>
      <c r="AFF39" s="50"/>
      <c r="AFG39" s="50"/>
      <c r="AFH39" s="50"/>
      <c r="AFI39" s="50"/>
      <c r="AFJ39" s="50"/>
      <c r="AFK39" s="50"/>
      <c r="AFL39" s="50"/>
      <c r="AFM39" s="50"/>
      <c r="AFN39" s="50"/>
      <c r="AFO39" s="50"/>
      <c r="AFP39" s="50"/>
      <c r="AFQ39" s="50"/>
      <c r="AFR39" s="50"/>
      <c r="AFS39" s="50"/>
      <c r="AFT39" s="50"/>
      <c r="AFU39" s="50"/>
      <c r="AFV39" s="50"/>
      <c r="AFW39" s="50"/>
      <c r="AFX39" s="50"/>
      <c r="AFY39" s="50"/>
      <c r="AFZ39" s="50"/>
      <c r="AGA39" s="50"/>
      <c r="AGB39" s="50"/>
      <c r="AGC39" s="50"/>
      <c r="AGD39" s="50"/>
      <c r="AGE39" s="50"/>
      <c r="AGF39" s="50"/>
      <c r="AGG39" s="50"/>
      <c r="AGH39" s="50"/>
      <c r="AGI39" s="50"/>
      <c r="AGJ39" s="50"/>
      <c r="AGK39" s="50"/>
      <c r="AGL39" s="50"/>
      <c r="AGM39" s="50"/>
      <c r="AGN39" s="50"/>
      <c r="AGO39" s="50"/>
      <c r="AGP39" s="50"/>
      <c r="AGQ39" s="50"/>
      <c r="AGR39" s="50"/>
      <c r="AGS39" s="50"/>
      <c r="AGT39" s="50"/>
      <c r="AGU39" s="50"/>
      <c r="AGV39" s="50"/>
      <c r="AGW39" s="50"/>
      <c r="AGX39" s="50"/>
      <c r="AGY39" s="50"/>
      <c r="AGZ39" s="50"/>
      <c r="AHA39" s="50"/>
      <c r="AHB39" s="50"/>
      <c r="AHC39" s="50"/>
      <c r="AHD39" s="50"/>
      <c r="AHE39" s="50"/>
      <c r="AHF39" s="50"/>
      <c r="AHG39" s="50"/>
      <c r="AHH39" s="50"/>
      <c r="AHI39" s="50"/>
      <c r="AHJ39" s="50"/>
      <c r="AHK39" s="50"/>
      <c r="AHL39" s="50"/>
      <c r="AHM39" s="50"/>
      <c r="AHN39" s="50"/>
      <c r="AHO39" s="50"/>
      <c r="AHP39" s="50"/>
      <c r="AHQ39" s="50"/>
      <c r="AHR39" s="50"/>
      <c r="AHS39" s="50"/>
      <c r="AHT39" s="50"/>
      <c r="AHU39" s="50"/>
      <c r="AHV39" s="50"/>
      <c r="AHW39" s="50"/>
      <c r="AHX39" s="50"/>
      <c r="AHY39" s="50"/>
      <c r="AHZ39" s="50"/>
      <c r="AIA39" s="50"/>
      <c r="AIB39" s="50"/>
      <c r="AIC39" s="50"/>
      <c r="AID39" s="50"/>
      <c r="AIE39" s="50"/>
      <c r="AIF39" s="50"/>
      <c r="AIG39" s="50"/>
      <c r="AIH39" s="50"/>
      <c r="AII39" s="50"/>
      <c r="AIJ39" s="50"/>
    </row>
    <row r="40" spans="1:920" ht="29.25" customHeight="1">
      <c r="A40" s="45">
        <v>0.14000000000000001</v>
      </c>
      <c r="B40" s="45">
        <v>0.96</v>
      </c>
      <c r="C40" s="45" t="str">
        <f>IF(LEN(J40)=0,"",1+ABS((J40*A40)/LEN(J40))+A40)</f>
        <v/>
      </c>
      <c r="D40" s="45" t="str">
        <f>IF(LEN(K40)=0,"",1+ABS((K40*B40)/LEN(K40))+B40)</f>
        <v/>
      </c>
      <c r="E40" s="218" t="s">
        <v>2458</v>
      </c>
      <c r="F40" s="234" t="s">
        <v>2459</v>
      </c>
      <c r="G40" s="204"/>
      <c r="H40" s="205" t="s">
        <v>2432</v>
      </c>
      <c r="I40" s="205">
        <v>514</v>
      </c>
      <c r="J40" s="162"/>
      <c r="K40" s="162"/>
    </row>
    <row r="41" spans="1:920">
      <c r="A41" s="45">
        <v>0.15</v>
      </c>
      <c r="B41" s="45">
        <v>0.97</v>
      </c>
      <c r="C41" s="45">
        <f>IF(LEN(J41)=0,"",1+ABS((J41*A41)/LEN(J41))+A41)</f>
        <v>13820.829666666663</v>
      </c>
      <c r="D41" s="45">
        <f>IF(LEN(K41)=0,"",1+ABS((K41*B41)/LEN(K41))+B41)</f>
        <v>61462.948333333334</v>
      </c>
      <c r="E41" s="218" t="s">
        <v>2460</v>
      </c>
      <c r="F41" s="235" t="s">
        <v>2461</v>
      </c>
      <c r="G41" s="219"/>
      <c r="H41" s="205" t="s">
        <v>2432</v>
      </c>
      <c r="I41" s="205">
        <v>515</v>
      </c>
      <c r="J41" s="162">
        <v>829180.7799999998</v>
      </c>
      <c r="K41" s="163">
        <v>380171</v>
      </c>
    </row>
    <row r="42" spans="1:920">
      <c r="A42" s="45">
        <v>0.16</v>
      </c>
      <c r="B42" s="45">
        <v>0.98</v>
      </c>
      <c r="C42" s="45" t="str">
        <f t="shared" ref="C42:D64" si="1">IF(LEN(J42)=0,"",1+ABS((J42*A42)/LEN(J42))+A42)</f>
        <v/>
      </c>
      <c r="D42" s="45" t="str">
        <f t="shared" si="1"/>
        <v/>
      </c>
      <c r="E42" s="218" t="s">
        <v>2462</v>
      </c>
      <c r="F42" s="235" t="s">
        <v>2463</v>
      </c>
      <c r="G42" s="219"/>
      <c r="H42" s="205" t="s">
        <v>2432</v>
      </c>
      <c r="I42" s="205">
        <v>516</v>
      </c>
      <c r="J42" s="162"/>
      <c r="K42" s="163"/>
    </row>
    <row r="43" spans="1:920" s="37" customFormat="1" ht="29.25" customHeight="1">
      <c r="A43" s="45">
        <v>0.17</v>
      </c>
      <c r="B43" s="45">
        <v>0.99</v>
      </c>
      <c r="C43" s="45" t="str">
        <f t="shared" si="1"/>
        <v/>
      </c>
      <c r="D43" s="45" t="str">
        <f t="shared" si="1"/>
        <v/>
      </c>
      <c r="E43" s="183" t="s">
        <v>2464</v>
      </c>
      <c r="F43" s="236" t="s">
        <v>2465</v>
      </c>
      <c r="G43" s="185"/>
      <c r="H43" s="185" t="s">
        <v>2432</v>
      </c>
      <c r="I43" s="205">
        <v>517</v>
      </c>
      <c r="J43" s="112"/>
      <c r="K43" s="112"/>
    </row>
    <row r="44" spans="1:920" s="37" customFormat="1">
      <c r="A44" s="45">
        <v>0.18</v>
      </c>
      <c r="B44" s="45">
        <v>1.01</v>
      </c>
      <c r="C44" s="45">
        <f t="shared" si="1"/>
        <v>1707.04</v>
      </c>
      <c r="D44" s="45">
        <f t="shared" si="1"/>
        <v>413844.1714285714</v>
      </c>
      <c r="E44" s="183" t="s">
        <v>2466</v>
      </c>
      <c r="F44" s="236" t="s">
        <v>2467</v>
      </c>
      <c r="G44" s="185"/>
      <c r="H44" s="185" t="s">
        <v>2432</v>
      </c>
      <c r="I44" s="205">
        <v>518</v>
      </c>
      <c r="J44" s="112">
        <v>47385</v>
      </c>
      <c r="K44" s="112">
        <v>2868213</v>
      </c>
    </row>
    <row r="45" spans="1:920" s="37" customFormat="1">
      <c r="A45" s="45">
        <v>0.19</v>
      </c>
      <c r="B45" s="45">
        <v>1.02</v>
      </c>
      <c r="C45" s="45">
        <f t="shared" si="1"/>
        <v>17987.914489999999</v>
      </c>
      <c r="D45" s="45">
        <f t="shared" si="1"/>
        <v>96870.545714285719</v>
      </c>
      <c r="E45" s="183" t="s">
        <v>2468</v>
      </c>
      <c r="F45" s="236" t="s">
        <v>2469</v>
      </c>
      <c r="G45" s="185"/>
      <c r="H45" s="185" t="s">
        <v>2338</v>
      </c>
      <c r="I45" s="205">
        <v>519</v>
      </c>
      <c r="J45" s="112">
        <v>-946669.71</v>
      </c>
      <c r="K45" s="112">
        <v>-664784</v>
      </c>
    </row>
    <row r="46" spans="1:920" s="37" customFormat="1">
      <c r="A46" s="45">
        <v>0.2</v>
      </c>
      <c r="B46" s="45">
        <v>1.03</v>
      </c>
      <c r="C46" s="45">
        <f t="shared" si="1"/>
        <v>165917.48571428572</v>
      </c>
      <c r="D46" s="45">
        <f t="shared" si="1"/>
        <v>1166456.8714285716</v>
      </c>
      <c r="E46" s="183" t="s">
        <v>2470</v>
      </c>
      <c r="F46" s="236" t="s">
        <v>2471</v>
      </c>
      <c r="G46" s="185"/>
      <c r="H46" s="185" t="s">
        <v>2432</v>
      </c>
      <c r="I46" s="205">
        <v>520</v>
      </c>
      <c r="J46" s="112">
        <v>5807070</v>
      </c>
      <c r="K46" s="112">
        <v>7927363</v>
      </c>
    </row>
    <row r="47" spans="1:920" s="37" customFormat="1">
      <c r="A47" s="45">
        <v>0.21</v>
      </c>
      <c r="B47" s="45">
        <v>1.04</v>
      </c>
      <c r="C47" s="45" t="str">
        <f t="shared" si="1"/>
        <v/>
      </c>
      <c r="D47" s="45">
        <f t="shared" si="1"/>
        <v>2.04</v>
      </c>
      <c r="E47" s="183" t="s">
        <v>2472</v>
      </c>
      <c r="F47" s="236" t="s">
        <v>2473</v>
      </c>
      <c r="G47" s="185"/>
      <c r="H47" s="185" t="s">
        <v>2432</v>
      </c>
      <c r="I47" s="205">
        <v>521</v>
      </c>
      <c r="J47" s="112"/>
      <c r="K47" s="112">
        <v>0</v>
      </c>
    </row>
    <row r="48" spans="1:920" s="37" customFormat="1">
      <c r="A48" s="45">
        <v>0.22</v>
      </c>
      <c r="B48" s="45">
        <v>1.05</v>
      </c>
      <c r="C48" s="45" t="str">
        <f t="shared" si="1"/>
        <v/>
      </c>
      <c r="D48" s="45">
        <f t="shared" si="1"/>
        <v>2.0499999999999998</v>
      </c>
      <c r="E48" s="183" t="s">
        <v>2474</v>
      </c>
      <c r="F48" s="236" t="s">
        <v>2277</v>
      </c>
      <c r="G48" s="185"/>
      <c r="H48" s="185" t="s">
        <v>2336</v>
      </c>
      <c r="I48" s="205">
        <v>522</v>
      </c>
      <c r="J48" s="112"/>
      <c r="K48" s="112">
        <v>0</v>
      </c>
    </row>
    <row r="49" spans="1:11" s="37" customFormat="1">
      <c r="A49" s="45">
        <v>0.23</v>
      </c>
      <c r="B49" s="45">
        <v>1.06</v>
      </c>
      <c r="C49" s="45">
        <f t="shared" si="1"/>
        <v>16429.801428571427</v>
      </c>
      <c r="D49" s="45">
        <f t="shared" si="1"/>
        <v>2.06</v>
      </c>
      <c r="E49" s="183" t="s">
        <v>2475</v>
      </c>
      <c r="F49" s="236" t="s">
        <v>2476</v>
      </c>
      <c r="G49" s="185"/>
      <c r="H49" s="185" t="s">
        <v>2338</v>
      </c>
      <c r="I49" s="205">
        <v>523</v>
      </c>
      <c r="J49" s="112">
        <v>-500000</v>
      </c>
      <c r="K49" s="112">
        <v>0</v>
      </c>
    </row>
    <row r="50" spans="1:11" s="37" customFormat="1">
      <c r="A50" s="45">
        <v>0.24</v>
      </c>
      <c r="B50" s="45">
        <v>1.07</v>
      </c>
      <c r="C50" s="45">
        <f t="shared" si="1"/>
        <v>69486.16</v>
      </c>
      <c r="D50" s="45">
        <f t="shared" si="1"/>
        <v>610661.36875000002</v>
      </c>
      <c r="E50" s="183" t="s">
        <v>2477</v>
      </c>
      <c r="F50" s="236" t="s">
        <v>2478</v>
      </c>
      <c r="G50" s="185"/>
      <c r="H50" s="185" t="s">
        <v>2338</v>
      </c>
      <c r="I50" s="205">
        <v>524</v>
      </c>
      <c r="J50" s="112">
        <v>-2316164</v>
      </c>
      <c r="K50" s="112">
        <v>-4565677</v>
      </c>
    </row>
    <row r="51" spans="1:11" s="37" customFormat="1">
      <c r="A51" s="45">
        <v>0.25</v>
      </c>
      <c r="B51" s="45">
        <v>1.08</v>
      </c>
      <c r="C51" s="45">
        <f t="shared" si="1"/>
        <v>51130.714285714283</v>
      </c>
      <c r="D51" s="45">
        <f t="shared" si="1"/>
        <v>188122.0342857143</v>
      </c>
      <c r="E51" s="183" t="s">
        <v>2479</v>
      </c>
      <c r="F51" s="236" t="s">
        <v>2480</v>
      </c>
      <c r="G51" s="185"/>
      <c r="H51" s="185" t="s">
        <v>2336</v>
      </c>
      <c r="I51" s="205">
        <v>525</v>
      </c>
      <c r="J51" s="112">
        <v>1431625</v>
      </c>
      <c r="K51" s="112">
        <v>1219296</v>
      </c>
    </row>
    <row r="52" spans="1:11" s="37" customFormat="1">
      <c r="A52" s="45"/>
      <c r="B52" s="45"/>
      <c r="C52" s="45" t="str">
        <f t="shared" si="1"/>
        <v/>
      </c>
      <c r="D52" s="45" t="str">
        <f t="shared" si="1"/>
        <v/>
      </c>
      <c r="E52" s="183" t="s">
        <v>1988</v>
      </c>
      <c r="F52" s="189" t="s">
        <v>2481</v>
      </c>
      <c r="G52" s="185"/>
      <c r="H52" s="185"/>
      <c r="I52" s="205"/>
      <c r="J52" s="111"/>
      <c r="K52" s="111"/>
    </row>
    <row r="53" spans="1:11" s="37" customFormat="1">
      <c r="A53" s="45">
        <v>0.26</v>
      </c>
      <c r="B53" s="45">
        <v>1.0900000000000001</v>
      </c>
      <c r="C53" s="45">
        <f t="shared" si="1"/>
        <v>1286035.648888889</v>
      </c>
      <c r="D53" s="45">
        <f t="shared" si="1"/>
        <v>5544112.4175000004</v>
      </c>
      <c r="E53" s="183" t="s">
        <v>2482</v>
      </c>
      <c r="F53" s="236" t="s">
        <v>2483</v>
      </c>
      <c r="G53" s="185"/>
      <c r="H53" s="185" t="s">
        <v>2432</v>
      </c>
      <c r="I53" s="205">
        <v>526</v>
      </c>
      <c r="J53" s="112">
        <v>-44516575</v>
      </c>
      <c r="K53" s="112">
        <v>40690718</v>
      </c>
    </row>
    <row r="54" spans="1:11" s="37" customFormat="1">
      <c r="A54" s="45">
        <v>0.27</v>
      </c>
      <c r="B54" s="45">
        <v>1.1000000000000001</v>
      </c>
      <c r="C54" s="45">
        <f t="shared" si="1"/>
        <v>177434.51805999997</v>
      </c>
      <c r="D54" s="45">
        <f t="shared" si="1"/>
        <v>1462758.2666666671</v>
      </c>
      <c r="E54" s="183" t="s">
        <v>2484</v>
      </c>
      <c r="F54" s="236" t="s">
        <v>2485</v>
      </c>
      <c r="G54" s="185"/>
      <c r="H54" s="185" t="s">
        <v>2432</v>
      </c>
      <c r="I54" s="205">
        <v>527</v>
      </c>
      <c r="J54" s="112">
        <v>6571601.7799999993</v>
      </c>
      <c r="K54" s="112">
        <v>-11968005</v>
      </c>
    </row>
    <row r="55" spans="1:11" s="37" customFormat="1">
      <c r="A55" s="45">
        <v>0.28000000000000003</v>
      </c>
      <c r="B55" s="45">
        <v>1.1100000000000001</v>
      </c>
      <c r="C55" s="45">
        <f t="shared" si="1"/>
        <v>292719.40000000002</v>
      </c>
      <c r="D55" s="45">
        <f t="shared" si="1"/>
        <v>1043226.8885714286</v>
      </c>
      <c r="E55" s="183" t="s">
        <v>2486</v>
      </c>
      <c r="F55" s="236" t="s">
        <v>2487</v>
      </c>
      <c r="G55" s="185"/>
      <c r="H55" s="185" t="s">
        <v>2432</v>
      </c>
      <c r="I55" s="205">
        <v>528</v>
      </c>
      <c r="J55" s="112">
        <v>7317953</v>
      </c>
      <c r="K55" s="112">
        <v>6578895</v>
      </c>
    </row>
    <row r="56" spans="1:11" s="37" customFormat="1">
      <c r="A56" s="45">
        <v>0.28999999999999998</v>
      </c>
      <c r="B56" s="45">
        <v>1.1200000000000001</v>
      </c>
      <c r="C56" s="45" t="str">
        <f t="shared" si="1"/>
        <v/>
      </c>
      <c r="D56" s="45" t="str">
        <f t="shared" si="1"/>
        <v/>
      </c>
      <c r="E56" s="183" t="s">
        <v>2488</v>
      </c>
      <c r="F56" s="236" t="s">
        <v>2489</v>
      </c>
      <c r="G56" s="185"/>
      <c r="H56" s="185" t="s">
        <v>2432</v>
      </c>
      <c r="I56" s="205">
        <v>529</v>
      </c>
      <c r="J56" s="112"/>
      <c r="K56" s="112"/>
    </row>
    <row r="57" spans="1:11" s="37" customFormat="1">
      <c r="A57" s="45">
        <v>0.3</v>
      </c>
      <c r="B57" s="45">
        <v>1.1299999999999999</v>
      </c>
      <c r="C57" s="45">
        <f t="shared" si="1"/>
        <v>1760963.0125</v>
      </c>
      <c r="D57" s="45">
        <f t="shared" si="1"/>
        <v>2612182.5912499996</v>
      </c>
      <c r="E57" s="183" t="s">
        <v>2490</v>
      </c>
      <c r="F57" s="236" t="s">
        <v>2491</v>
      </c>
      <c r="G57" s="185"/>
      <c r="H57" s="185" t="s">
        <v>2432</v>
      </c>
      <c r="I57" s="205">
        <v>530</v>
      </c>
      <c r="J57" s="112">
        <v>46958979</v>
      </c>
      <c r="K57" s="112">
        <v>18493313</v>
      </c>
    </row>
    <row r="58" spans="1:11" s="37" customFormat="1">
      <c r="A58" s="45">
        <v>0.31</v>
      </c>
      <c r="B58" s="45">
        <v>1.1399999999999999</v>
      </c>
      <c r="C58" s="45">
        <f t="shared" si="1"/>
        <v>1152266.2466666666</v>
      </c>
      <c r="D58" s="45">
        <f t="shared" si="1"/>
        <v>3542531.9049999998</v>
      </c>
      <c r="E58" s="183" t="s">
        <v>2492</v>
      </c>
      <c r="F58" s="236" t="s">
        <v>2493</v>
      </c>
      <c r="G58" s="185"/>
      <c r="H58" s="185" t="s">
        <v>2432</v>
      </c>
      <c r="I58" s="205">
        <v>531</v>
      </c>
      <c r="J58" s="112">
        <v>-33452853</v>
      </c>
      <c r="K58" s="112">
        <v>24859858</v>
      </c>
    </row>
    <row r="59" spans="1:11" s="37" customFormat="1">
      <c r="A59" s="45">
        <v>0.32</v>
      </c>
      <c r="B59" s="45">
        <v>1.1499999999999999</v>
      </c>
      <c r="C59" s="45">
        <f t="shared" si="1"/>
        <v>188284.52000000002</v>
      </c>
      <c r="D59" s="45">
        <f t="shared" si="1"/>
        <v>324532.47857142857</v>
      </c>
      <c r="E59" s="183" t="s">
        <v>2494</v>
      </c>
      <c r="F59" s="236" t="s">
        <v>2495</v>
      </c>
      <c r="G59" s="185"/>
      <c r="H59" s="185" t="s">
        <v>2432</v>
      </c>
      <c r="I59" s="205">
        <v>532</v>
      </c>
      <c r="J59" s="112">
        <v>-4707080</v>
      </c>
      <c r="K59" s="112">
        <v>1975402</v>
      </c>
    </row>
    <row r="60" spans="1:11" s="37" customFormat="1">
      <c r="A60" s="45">
        <v>0.33</v>
      </c>
      <c r="B60" s="45">
        <v>1.1599999999999999</v>
      </c>
      <c r="C60" s="45" t="str">
        <f t="shared" si="1"/>
        <v/>
      </c>
      <c r="D60" s="45" t="str">
        <f t="shared" si="1"/>
        <v/>
      </c>
      <c r="E60" s="183" t="s">
        <v>1991</v>
      </c>
      <c r="F60" s="189" t="s">
        <v>2496</v>
      </c>
      <c r="G60" s="185"/>
      <c r="H60" s="185" t="s">
        <v>2338</v>
      </c>
      <c r="I60" s="205">
        <v>533</v>
      </c>
      <c r="J60" s="112"/>
      <c r="K60" s="112"/>
    </row>
    <row r="61" spans="1:11" s="37" customFormat="1" ht="25.5">
      <c r="A61" s="45">
        <v>0.34</v>
      </c>
      <c r="B61" s="45">
        <v>1.17</v>
      </c>
      <c r="C61" s="45">
        <f t="shared" si="1"/>
        <v>2023182.7717272732</v>
      </c>
      <c r="D61" s="45">
        <f t="shared" si="1"/>
        <v>14803796.629999999</v>
      </c>
      <c r="E61" s="186" t="s">
        <v>1978</v>
      </c>
      <c r="F61" s="193" t="s">
        <v>2497</v>
      </c>
      <c r="G61" s="185"/>
      <c r="H61" s="179" t="s">
        <v>2432</v>
      </c>
      <c r="I61" s="196">
        <v>534</v>
      </c>
      <c r="J61" s="194">
        <f>IFERROR(IF(AND(J21,J23,J24,J25,J26,J27,J28,J29,J30,J31,J32,J33,J34,J40,J41,J42,J43,J44,J45,J46,J47,J48,J49,J50,J51,J53,J54,J55,J56,J57,J58,J59,J60)="","",SUM(J21,J23,J24,J25,J26,J27,J28,J29,J30,J31,J32,J33,J34,J40,J41,J42,J43,J44,J45,J46,J47,J48,J49,J50,J51,J53,J54,J55,J56,J57,J58,J59,J60)),"")</f>
        <v>65455869.850000009</v>
      </c>
      <c r="K61" s="194">
        <f>IFERROR(IF(AND(K21,K23,K24,K25,K26,K27,K28,K29,K30,K31,K32,K33,K34,K40,K41,K42,K43,K44,K45,K46,K47,K48,K49,K50,K51,K53,K54,K55,K56,K57,K58,K59,K60)="","",SUM(K21,K23,K24,K25,K26,K27,K28,K29,K30,K31,K32,K33,K34,K40,K41,K42,K43,K44,K45,K46,K47,K48,K49,K50,K51,K53,K54,K55,K56,K57,K58,K59,K60)),"")</f>
        <v>113875342</v>
      </c>
    </row>
    <row r="62" spans="1:11" s="37" customFormat="1">
      <c r="A62" s="45"/>
      <c r="B62" s="45"/>
      <c r="C62" s="45" t="str">
        <f t="shared" si="1"/>
        <v/>
      </c>
      <c r="D62" s="45" t="str">
        <f t="shared" si="1"/>
        <v/>
      </c>
      <c r="E62" s="186" t="s">
        <v>1999</v>
      </c>
      <c r="F62" s="193" t="s">
        <v>2346</v>
      </c>
      <c r="G62" s="185"/>
      <c r="H62" s="185"/>
      <c r="I62" s="205"/>
      <c r="J62" s="111"/>
      <c r="K62" s="111"/>
    </row>
    <row r="63" spans="1:11" s="37" customFormat="1">
      <c r="A63" s="45">
        <v>0.35</v>
      </c>
      <c r="B63" s="45">
        <v>1.18</v>
      </c>
      <c r="C63" s="45">
        <f t="shared" si="1"/>
        <v>2339893.4946250003</v>
      </c>
      <c r="D63" s="45">
        <f t="shared" si="1"/>
        <v>6939374.237777777</v>
      </c>
      <c r="E63" s="183" t="s">
        <v>2002</v>
      </c>
      <c r="F63" s="189" t="s">
        <v>2347</v>
      </c>
      <c r="G63" s="185"/>
      <c r="H63" s="185" t="s">
        <v>2338</v>
      </c>
      <c r="I63" s="205">
        <v>535</v>
      </c>
      <c r="J63" s="112">
        <v>-80224873.530000001</v>
      </c>
      <c r="K63" s="112">
        <v>-52927414</v>
      </c>
    </row>
    <row r="64" spans="1:11" s="37" customFormat="1">
      <c r="A64" s="45">
        <v>0.36</v>
      </c>
      <c r="B64" s="45">
        <v>1.19</v>
      </c>
      <c r="C64" s="45">
        <f t="shared" si="1"/>
        <v>14780.62</v>
      </c>
      <c r="D64" s="45" t="str">
        <f t="shared" si="1"/>
        <v/>
      </c>
      <c r="E64" s="183" t="s">
        <v>2004</v>
      </c>
      <c r="F64" s="189" t="s">
        <v>2348</v>
      </c>
      <c r="G64" s="185"/>
      <c r="H64" s="185" t="s">
        <v>2336</v>
      </c>
      <c r="I64" s="185">
        <v>536</v>
      </c>
      <c r="J64" s="112">
        <v>246321</v>
      </c>
      <c r="K64" s="112"/>
    </row>
    <row r="65" spans="1:920" s="37" customFormat="1">
      <c r="A65" s="45">
        <v>0.37</v>
      </c>
      <c r="B65" s="45">
        <v>1.2</v>
      </c>
      <c r="C65" s="45"/>
      <c r="D65" s="45"/>
      <c r="E65" s="183" t="s">
        <v>2005</v>
      </c>
      <c r="F65" s="189" t="s">
        <v>2349</v>
      </c>
      <c r="G65" s="185"/>
      <c r="H65" s="185" t="s">
        <v>2338</v>
      </c>
      <c r="I65" s="205">
        <v>537</v>
      </c>
      <c r="J65" s="112"/>
      <c r="K65" s="112"/>
    </row>
    <row r="66" spans="1:920" s="37" customFormat="1">
      <c r="A66" s="45">
        <v>0.38</v>
      </c>
      <c r="B66" s="45">
        <v>1.21</v>
      </c>
      <c r="C66" s="45" t="str">
        <f t="shared" ref="C66:D71" si="2">IF(LEN(J66)=0,"",1+ABS((J66*A66)/LEN(J66))+A66)</f>
        <v/>
      </c>
      <c r="D66" s="45" t="str">
        <f t="shared" si="2"/>
        <v/>
      </c>
      <c r="E66" s="183" t="s">
        <v>2007</v>
      </c>
      <c r="F66" s="189" t="s">
        <v>2350</v>
      </c>
      <c r="G66" s="185"/>
      <c r="H66" s="185" t="s">
        <v>2336</v>
      </c>
      <c r="I66" s="185">
        <v>538</v>
      </c>
      <c r="J66" s="112"/>
      <c r="K66" s="112"/>
    </row>
    <row r="67" spans="1:920" s="37" customFormat="1">
      <c r="A67" s="45">
        <v>0.39</v>
      </c>
      <c r="B67" s="45">
        <v>1.22</v>
      </c>
      <c r="C67" s="45" t="str">
        <f t="shared" si="2"/>
        <v/>
      </c>
      <c r="D67" s="45" t="str">
        <f t="shared" si="2"/>
        <v/>
      </c>
      <c r="E67" s="183" t="s">
        <v>2194</v>
      </c>
      <c r="F67" s="189" t="s">
        <v>2498</v>
      </c>
      <c r="G67" s="185"/>
      <c r="H67" s="185" t="s">
        <v>2338</v>
      </c>
      <c r="I67" s="205">
        <v>539</v>
      </c>
      <c r="J67" s="112"/>
      <c r="K67" s="112"/>
    </row>
    <row r="68" spans="1:920" s="37" customFormat="1">
      <c r="A68" s="45">
        <v>0.4</v>
      </c>
      <c r="B68" s="45">
        <v>1.23</v>
      </c>
      <c r="C68" s="45" t="str">
        <f t="shared" si="2"/>
        <v/>
      </c>
      <c r="D68" s="45" t="str">
        <f t="shared" si="2"/>
        <v/>
      </c>
      <c r="E68" s="183" t="s">
        <v>2196</v>
      </c>
      <c r="F68" s="189" t="s">
        <v>2352</v>
      </c>
      <c r="G68" s="185"/>
      <c r="H68" s="185" t="s">
        <v>2336</v>
      </c>
      <c r="I68" s="185">
        <v>540</v>
      </c>
      <c r="J68" s="112"/>
      <c r="K68" s="112"/>
    </row>
    <row r="69" spans="1:920" s="37" customFormat="1">
      <c r="A69" s="45">
        <v>0.41</v>
      </c>
      <c r="B69" s="45">
        <v>1.24</v>
      </c>
      <c r="C69" s="45" t="str">
        <f t="shared" si="2"/>
        <v/>
      </c>
      <c r="D69" s="45" t="str">
        <f t="shared" si="2"/>
        <v/>
      </c>
      <c r="E69" s="183" t="s">
        <v>2198</v>
      </c>
      <c r="F69" s="189" t="s">
        <v>2354</v>
      </c>
      <c r="G69" s="185"/>
      <c r="H69" s="185" t="s">
        <v>2338</v>
      </c>
      <c r="I69" s="205">
        <v>541</v>
      </c>
      <c r="J69" s="112"/>
      <c r="K69" s="112"/>
    </row>
    <row r="70" spans="1:920" s="37" customFormat="1">
      <c r="A70" s="45">
        <v>0.42</v>
      </c>
      <c r="B70" s="45">
        <v>1.25</v>
      </c>
      <c r="C70" s="45" t="str">
        <f t="shared" si="2"/>
        <v/>
      </c>
      <c r="D70" s="45" t="str">
        <f t="shared" si="2"/>
        <v/>
      </c>
      <c r="E70" s="183" t="s">
        <v>2200</v>
      </c>
      <c r="F70" s="189" t="s">
        <v>2355</v>
      </c>
      <c r="G70" s="185"/>
      <c r="H70" s="185" t="s">
        <v>2336</v>
      </c>
      <c r="I70" s="185">
        <v>542</v>
      </c>
      <c r="J70" s="112"/>
      <c r="K70" s="112"/>
    </row>
    <row r="71" spans="1:920" s="37" customFormat="1">
      <c r="A71" s="45">
        <v>0.43</v>
      </c>
      <c r="B71" s="45">
        <v>1.26</v>
      </c>
      <c r="C71" s="45" t="str">
        <f t="shared" si="2"/>
        <v/>
      </c>
      <c r="D71" s="45" t="str">
        <f t="shared" si="2"/>
        <v/>
      </c>
      <c r="E71" s="183" t="s">
        <v>2202</v>
      </c>
      <c r="F71" s="189" t="s">
        <v>2356</v>
      </c>
      <c r="G71" s="185"/>
      <c r="H71" s="185" t="s">
        <v>2336</v>
      </c>
      <c r="I71" s="205">
        <v>543</v>
      </c>
      <c r="J71" s="112"/>
      <c r="K71" s="112"/>
    </row>
    <row r="72" spans="1:920" ht="7.5" customHeight="1">
      <c r="E72" s="221"/>
      <c r="F72" s="222"/>
      <c r="G72" s="222"/>
      <c r="H72" s="223"/>
      <c r="I72" s="224"/>
      <c r="J72" s="225"/>
      <c r="K72" s="226"/>
    </row>
    <row r="73" spans="1:920" s="150" customFormat="1" ht="21.75" customHeight="1">
      <c r="E73" s="147"/>
      <c r="H73" s="161"/>
      <c r="J73" s="145"/>
      <c r="K73" s="148" t="s">
        <v>2084</v>
      </c>
    </row>
    <row r="74" spans="1:920" ht="30.75" customHeight="1">
      <c r="E74" s="177" t="s">
        <v>1974</v>
      </c>
      <c r="F74" s="178" t="s">
        <v>1969</v>
      </c>
      <c r="G74" s="178" t="s">
        <v>1975</v>
      </c>
      <c r="H74" s="179" t="s">
        <v>2333</v>
      </c>
      <c r="I74" s="179" t="s">
        <v>1976</v>
      </c>
      <c r="J74" s="179" t="str">
        <f>J17</f>
        <v>Od 01.01. do 30.06.
tekuće godine</v>
      </c>
      <c r="K74" s="196" t="str">
        <f>K17</f>
        <v>Od 01.01. do 30.06.
prethodne godine</v>
      </c>
    </row>
    <row r="75" spans="1:920" s="51" customFormat="1" ht="12.75" customHeight="1">
      <c r="A75" s="49"/>
      <c r="B75" s="49"/>
      <c r="C75" s="49"/>
      <c r="D75" s="49"/>
      <c r="E75" s="180">
        <v>1</v>
      </c>
      <c r="F75" s="181">
        <v>2</v>
      </c>
      <c r="G75" s="181">
        <v>3</v>
      </c>
      <c r="H75" s="181">
        <v>4</v>
      </c>
      <c r="I75" s="182">
        <v>5</v>
      </c>
      <c r="J75" s="182">
        <v>6</v>
      </c>
      <c r="K75" s="182">
        <v>7</v>
      </c>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c r="HI75" s="50"/>
      <c r="HJ75" s="50"/>
      <c r="HK75" s="50"/>
      <c r="HL75" s="50"/>
      <c r="HM75" s="50"/>
      <c r="HN75" s="50"/>
      <c r="HO75" s="50"/>
      <c r="HP75" s="50"/>
      <c r="HQ75" s="50"/>
      <c r="HR75" s="50"/>
      <c r="HS75" s="50"/>
      <c r="HT75" s="50"/>
      <c r="HU75" s="50"/>
      <c r="HV75" s="50"/>
      <c r="HW75" s="50"/>
      <c r="HX75" s="50"/>
      <c r="HY75" s="50"/>
      <c r="HZ75" s="50"/>
      <c r="IA75" s="50"/>
      <c r="IB75" s="50"/>
      <c r="IC75" s="50"/>
      <c r="ID75" s="50"/>
      <c r="IE75" s="50"/>
      <c r="IF75" s="50"/>
      <c r="IG75" s="50"/>
      <c r="IH75" s="50"/>
      <c r="II75" s="50"/>
      <c r="IJ75" s="50"/>
      <c r="IK75" s="50"/>
      <c r="IL75" s="50"/>
      <c r="IM75" s="50"/>
      <c r="IN75" s="50"/>
      <c r="IO75" s="50"/>
      <c r="IP75" s="50"/>
      <c r="IQ75" s="50"/>
      <c r="IR75" s="50"/>
      <c r="IS75" s="50"/>
      <c r="IT75" s="50"/>
      <c r="IU75" s="50"/>
      <c r="IV75" s="50"/>
      <c r="IW75" s="50"/>
      <c r="IX75" s="50"/>
      <c r="IY75" s="50"/>
      <c r="IZ75" s="50"/>
      <c r="JA75" s="50"/>
      <c r="JB75" s="50"/>
      <c r="JC75" s="50"/>
      <c r="JD75" s="50"/>
      <c r="JE75" s="50"/>
      <c r="JF75" s="50"/>
      <c r="JG75" s="50"/>
      <c r="JH75" s="50"/>
      <c r="JI75" s="50"/>
      <c r="JJ75" s="50"/>
      <c r="JK75" s="50"/>
      <c r="JL75" s="50"/>
      <c r="JM75" s="50"/>
      <c r="JN75" s="50"/>
      <c r="JO75" s="50"/>
      <c r="JP75" s="50"/>
      <c r="JQ75" s="50"/>
      <c r="JR75" s="50"/>
      <c r="JS75" s="50"/>
      <c r="JT75" s="50"/>
      <c r="JU75" s="50"/>
      <c r="JV75" s="50"/>
      <c r="JW75" s="50"/>
      <c r="JX75" s="50"/>
      <c r="JY75" s="50"/>
      <c r="JZ75" s="50"/>
      <c r="KA75" s="50"/>
      <c r="KB75" s="50"/>
      <c r="KC75" s="50"/>
      <c r="KD75" s="50"/>
      <c r="KE75" s="50"/>
      <c r="KF75" s="50"/>
      <c r="KG75" s="50"/>
      <c r="KH75" s="50"/>
      <c r="KI75" s="50"/>
      <c r="KJ75" s="50"/>
      <c r="KK75" s="50"/>
      <c r="KL75" s="50"/>
      <c r="KM75" s="50"/>
      <c r="KN75" s="50"/>
      <c r="KO75" s="50"/>
      <c r="KP75" s="50"/>
      <c r="KQ75" s="50"/>
      <c r="KR75" s="50"/>
      <c r="KS75" s="50"/>
      <c r="KT75" s="50"/>
      <c r="KU75" s="50"/>
      <c r="KV75" s="50"/>
      <c r="KW75" s="50"/>
      <c r="KX75" s="50"/>
      <c r="KY75" s="50"/>
      <c r="KZ75" s="50"/>
      <c r="LA75" s="50"/>
      <c r="LB75" s="50"/>
      <c r="LC75" s="50"/>
      <c r="LD75" s="50"/>
      <c r="LE75" s="50"/>
      <c r="LF75" s="50"/>
      <c r="LG75" s="50"/>
      <c r="LH75" s="50"/>
      <c r="LI75" s="50"/>
      <c r="LJ75" s="50"/>
      <c r="LK75" s="50"/>
      <c r="LL75" s="50"/>
      <c r="LM75" s="50"/>
      <c r="LN75" s="50"/>
      <c r="LO75" s="50"/>
      <c r="LP75" s="50"/>
      <c r="LQ75" s="50"/>
      <c r="LR75" s="50"/>
      <c r="LS75" s="50"/>
      <c r="LT75" s="50"/>
      <c r="LU75" s="50"/>
      <c r="LV75" s="50"/>
      <c r="LW75" s="50"/>
      <c r="LX75" s="50"/>
      <c r="LY75" s="50"/>
      <c r="LZ75" s="50"/>
      <c r="MA75" s="50"/>
      <c r="MB75" s="50"/>
      <c r="MC75" s="50"/>
      <c r="MD75" s="50"/>
      <c r="ME75" s="50"/>
      <c r="MF75" s="50"/>
      <c r="MG75" s="50"/>
      <c r="MH75" s="50"/>
      <c r="MI75" s="50"/>
      <c r="MJ75" s="50"/>
      <c r="MK75" s="50"/>
      <c r="ML75" s="50"/>
      <c r="MM75" s="50"/>
      <c r="MN75" s="50"/>
      <c r="MO75" s="50"/>
      <c r="MP75" s="50"/>
      <c r="MQ75" s="50"/>
      <c r="MR75" s="50"/>
      <c r="MS75" s="50"/>
      <c r="MT75" s="50"/>
      <c r="MU75" s="50"/>
      <c r="MV75" s="50"/>
      <c r="MW75" s="50"/>
      <c r="MX75" s="50"/>
      <c r="MY75" s="50"/>
      <c r="MZ75" s="50"/>
      <c r="NA75" s="50"/>
      <c r="NB75" s="50"/>
      <c r="NC75" s="50"/>
      <c r="ND75" s="50"/>
      <c r="NE75" s="50"/>
      <c r="NF75" s="50"/>
      <c r="NG75" s="50"/>
      <c r="NH75" s="50"/>
      <c r="NI75" s="50"/>
      <c r="NJ75" s="50"/>
      <c r="NK75" s="50"/>
      <c r="NL75" s="50"/>
      <c r="NM75" s="50"/>
      <c r="NN75" s="50"/>
      <c r="NO75" s="50"/>
      <c r="NP75" s="50"/>
      <c r="NQ75" s="50"/>
      <c r="NR75" s="50"/>
      <c r="NS75" s="50"/>
      <c r="NT75" s="50"/>
      <c r="NU75" s="50"/>
      <c r="NV75" s="50"/>
      <c r="NW75" s="50"/>
      <c r="NX75" s="50"/>
      <c r="NY75" s="50"/>
      <c r="NZ75" s="50"/>
      <c r="OA75" s="50"/>
      <c r="OB75" s="50"/>
      <c r="OC75" s="50"/>
      <c r="OD75" s="50"/>
      <c r="OE75" s="50"/>
      <c r="OF75" s="50"/>
      <c r="OG75" s="50"/>
      <c r="OH75" s="50"/>
      <c r="OI75" s="50"/>
      <c r="OJ75" s="50"/>
      <c r="OK75" s="50"/>
      <c r="OL75" s="50"/>
      <c r="OM75" s="50"/>
      <c r="ON75" s="50"/>
      <c r="OO75" s="50"/>
      <c r="OP75" s="50"/>
      <c r="OQ75" s="50"/>
      <c r="OR75" s="50"/>
      <c r="OS75" s="50"/>
      <c r="OT75" s="50"/>
      <c r="OU75" s="50"/>
      <c r="OV75" s="50"/>
      <c r="OW75" s="50"/>
      <c r="OX75" s="50"/>
      <c r="OY75" s="50"/>
      <c r="OZ75" s="50"/>
      <c r="PA75" s="50"/>
      <c r="PB75" s="50"/>
      <c r="PC75" s="50"/>
      <c r="PD75" s="50"/>
      <c r="PE75" s="50"/>
      <c r="PF75" s="50"/>
      <c r="PG75" s="50"/>
      <c r="PH75" s="50"/>
      <c r="PI75" s="50"/>
      <c r="PJ75" s="50"/>
      <c r="PK75" s="50"/>
      <c r="PL75" s="50"/>
      <c r="PM75" s="50"/>
      <c r="PN75" s="50"/>
      <c r="PO75" s="50"/>
      <c r="PP75" s="50"/>
      <c r="PQ75" s="50"/>
      <c r="PR75" s="50"/>
      <c r="PS75" s="50"/>
      <c r="PT75" s="50"/>
      <c r="PU75" s="50"/>
      <c r="PV75" s="50"/>
      <c r="PW75" s="50"/>
      <c r="PX75" s="50"/>
      <c r="PY75" s="50"/>
      <c r="PZ75" s="50"/>
      <c r="QA75" s="50"/>
      <c r="QB75" s="50"/>
      <c r="QC75" s="50"/>
      <c r="QD75" s="50"/>
      <c r="QE75" s="50"/>
      <c r="QF75" s="50"/>
      <c r="QG75" s="50"/>
      <c r="QH75" s="50"/>
      <c r="QI75" s="50"/>
      <c r="QJ75" s="50"/>
      <c r="QK75" s="50"/>
      <c r="QL75" s="50"/>
      <c r="QM75" s="50"/>
      <c r="QN75" s="50"/>
      <c r="QO75" s="50"/>
      <c r="QP75" s="50"/>
      <c r="QQ75" s="50"/>
      <c r="QR75" s="50"/>
      <c r="QS75" s="50"/>
      <c r="QT75" s="50"/>
      <c r="QU75" s="50"/>
      <c r="QV75" s="50"/>
      <c r="QW75" s="50"/>
      <c r="QX75" s="50"/>
      <c r="QY75" s="50"/>
      <c r="QZ75" s="50"/>
      <c r="RA75" s="50"/>
      <c r="RB75" s="50"/>
      <c r="RC75" s="50"/>
      <c r="RD75" s="50"/>
      <c r="RE75" s="50"/>
      <c r="RF75" s="50"/>
      <c r="RG75" s="50"/>
      <c r="RH75" s="50"/>
      <c r="RI75" s="50"/>
      <c r="RJ75" s="50"/>
      <c r="RK75" s="50"/>
      <c r="RL75" s="50"/>
      <c r="RM75" s="50"/>
      <c r="RN75" s="50"/>
      <c r="RO75" s="50"/>
      <c r="RP75" s="50"/>
      <c r="RQ75" s="50"/>
      <c r="RR75" s="50"/>
      <c r="RS75" s="50"/>
      <c r="RT75" s="50"/>
      <c r="RU75" s="50"/>
      <c r="RV75" s="50"/>
      <c r="RW75" s="50"/>
      <c r="RX75" s="50"/>
      <c r="RY75" s="50"/>
      <c r="RZ75" s="50"/>
      <c r="SA75" s="50"/>
      <c r="SB75" s="50"/>
      <c r="SC75" s="50"/>
      <c r="SD75" s="50"/>
      <c r="SE75" s="50"/>
      <c r="SF75" s="50"/>
      <c r="SG75" s="50"/>
      <c r="SH75" s="50"/>
      <c r="SI75" s="50"/>
      <c r="SJ75" s="50"/>
      <c r="SK75" s="50"/>
      <c r="SL75" s="50"/>
      <c r="SM75" s="50"/>
      <c r="SN75" s="50"/>
      <c r="SO75" s="50"/>
      <c r="SP75" s="50"/>
      <c r="SQ75" s="50"/>
      <c r="SR75" s="50"/>
      <c r="SS75" s="50"/>
      <c r="ST75" s="50"/>
      <c r="SU75" s="50"/>
      <c r="SV75" s="50"/>
      <c r="SW75" s="50"/>
      <c r="SX75" s="50"/>
      <c r="SY75" s="50"/>
      <c r="SZ75" s="50"/>
      <c r="TA75" s="50"/>
      <c r="TB75" s="50"/>
      <c r="TC75" s="50"/>
      <c r="TD75" s="50"/>
      <c r="TE75" s="50"/>
      <c r="TF75" s="50"/>
      <c r="TG75" s="50"/>
      <c r="TH75" s="50"/>
      <c r="TI75" s="50"/>
      <c r="TJ75" s="50"/>
      <c r="TK75" s="50"/>
      <c r="TL75" s="50"/>
      <c r="TM75" s="50"/>
      <c r="TN75" s="50"/>
      <c r="TO75" s="50"/>
      <c r="TP75" s="50"/>
      <c r="TQ75" s="50"/>
      <c r="TR75" s="50"/>
      <c r="TS75" s="50"/>
      <c r="TT75" s="50"/>
      <c r="TU75" s="50"/>
      <c r="TV75" s="50"/>
      <c r="TW75" s="50"/>
      <c r="TX75" s="50"/>
      <c r="TY75" s="50"/>
      <c r="TZ75" s="50"/>
      <c r="UA75" s="50"/>
      <c r="UB75" s="50"/>
      <c r="UC75" s="50"/>
      <c r="UD75" s="50"/>
      <c r="UE75" s="50"/>
      <c r="UF75" s="50"/>
      <c r="UG75" s="50"/>
      <c r="UH75" s="50"/>
      <c r="UI75" s="50"/>
      <c r="UJ75" s="50"/>
      <c r="UK75" s="50"/>
      <c r="UL75" s="50"/>
      <c r="UM75" s="50"/>
      <c r="UN75" s="50"/>
      <c r="UO75" s="50"/>
      <c r="UP75" s="50"/>
      <c r="UQ75" s="50"/>
      <c r="UR75" s="50"/>
      <c r="US75" s="50"/>
      <c r="UT75" s="50"/>
      <c r="UU75" s="50"/>
      <c r="UV75" s="50"/>
      <c r="UW75" s="50"/>
      <c r="UX75" s="50"/>
      <c r="UY75" s="50"/>
      <c r="UZ75" s="50"/>
      <c r="VA75" s="50"/>
      <c r="VB75" s="50"/>
      <c r="VC75" s="50"/>
      <c r="VD75" s="50"/>
      <c r="VE75" s="50"/>
      <c r="VF75" s="50"/>
      <c r="VG75" s="50"/>
      <c r="VH75" s="50"/>
      <c r="VI75" s="50"/>
      <c r="VJ75" s="50"/>
      <c r="VK75" s="50"/>
      <c r="VL75" s="50"/>
      <c r="VM75" s="50"/>
      <c r="VN75" s="50"/>
      <c r="VO75" s="50"/>
      <c r="VP75" s="50"/>
      <c r="VQ75" s="50"/>
      <c r="VR75" s="50"/>
      <c r="VS75" s="50"/>
      <c r="VT75" s="50"/>
      <c r="VU75" s="50"/>
      <c r="VV75" s="50"/>
      <c r="VW75" s="50"/>
      <c r="VX75" s="50"/>
      <c r="VY75" s="50"/>
      <c r="VZ75" s="50"/>
      <c r="WA75" s="50"/>
      <c r="WB75" s="50"/>
      <c r="WC75" s="50"/>
      <c r="WD75" s="50"/>
      <c r="WE75" s="50"/>
      <c r="WF75" s="50"/>
      <c r="WG75" s="50"/>
      <c r="WH75" s="50"/>
      <c r="WI75" s="50"/>
      <c r="WJ75" s="50"/>
      <c r="WK75" s="50"/>
      <c r="WL75" s="50"/>
      <c r="WM75" s="50"/>
      <c r="WN75" s="50"/>
      <c r="WO75" s="50"/>
      <c r="WP75" s="50"/>
      <c r="WQ75" s="50"/>
      <c r="WR75" s="50"/>
      <c r="WS75" s="50"/>
      <c r="WT75" s="50"/>
      <c r="WU75" s="50"/>
      <c r="WV75" s="50"/>
      <c r="WW75" s="50"/>
      <c r="WX75" s="50"/>
      <c r="WY75" s="50"/>
      <c r="WZ75" s="50"/>
      <c r="XA75" s="50"/>
      <c r="XB75" s="50"/>
      <c r="XC75" s="50"/>
      <c r="XD75" s="50"/>
      <c r="XE75" s="50"/>
      <c r="XF75" s="50"/>
      <c r="XG75" s="50"/>
      <c r="XH75" s="50"/>
      <c r="XI75" s="50"/>
      <c r="XJ75" s="50"/>
      <c r="XK75" s="50"/>
      <c r="XL75" s="50"/>
      <c r="XM75" s="50"/>
      <c r="XN75" s="50"/>
      <c r="XO75" s="50"/>
      <c r="XP75" s="50"/>
      <c r="XQ75" s="50"/>
      <c r="XR75" s="50"/>
      <c r="XS75" s="50"/>
      <c r="XT75" s="50"/>
      <c r="XU75" s="50"/>
      <c r="XV75" s="50"/>
      <c r="XW75" s="50"/>
      <c r="XX75" s="50"/>
      <c r="XY75" s="50"/>
      <c r="XZ75" s="50"/>
      <c r="YA75" s="50"/>
      <c r="YB75" s="50"/>
      <c r="YC75" s="50"/>
      <c r="YD75" s="50"/>
      <c r="YE75" s="50"/>
      <c r="YF75" s="50"/>
      <c r="YG75" s="50"/>
      <c r="YH75" s="50"/>
      <c r="YI75" s="50"/>
      <c r="YJ75" s="50"/>
      <c r="YK75" s="50"/>
      <c r="YL75" s="50"/>
      <c r="YM75" s="50"/>
      <c r="YN75" s="50"/>
      <c r="YO75" s="50"/>
      <c r="YP75" s="50"/>
      <c r="YQ75" s="50"/>
      <c r="YR75" s="50"/>
      <c r="YS75" s="50"/>
      <c r="YT75" s="50"/>
      <c r="YU75" s="50"/>
      <c r="YV75" s="50"/>
      <c r="YW75" s="50"/>
      <c r="YX75" s="50"/>
      <c r="YY75" s="50"/>
      <c r="YZ75" s="50"/>
      <c r="ZA75" s="50"/>
      <c r="ZB75" s="50"/>
      <c r="ZC75" s="50"/>
      <c r="ZD75" s="50"/>
      <c r="ZE75" s="50"/>
      <c r="ZF75" s="50"/>
      <c r="ZG75" s="50"/>
      <c r="ZH75" s="50"/>
      <c r="ZI75" s="50"/>
      <c r="ZJ75" s="50"/>
      <c r="ZK75" s="50"/>
      <c r="ZL75" s="50"/>
      <c r="ZM75" s="50"/>
      <c r="ZN75" s="50"/>
      <c r="ZO75" s="50"/>
      <c r="ZP75" s="50"/>
      <c r="ZQ75" s="50"/>
      <c r="ZR75" s="50"/>
      <c r="ZS75" s="50"/>
      <c r="ZT75" s="50"/>
      <c r="ZU75" s="50"/>
      <c r="ZV75" s="50"/>
      <c r="ZW75" s="50"/>
      <c r="ZX75" s="50"/>
      <c r="ZY75" s="50"/>
      <c r="ZZ75" s="50"/>
      <c r="AAA75" s="50"/>
      <c r="AAB75" s="50"/>
      <c r="AAC75" s="50"/>
      <c r="AAD75" s="50"/>
      <c r="AAE75" s="50"/>
      <c r="AAF75" s="50"/>
      <c r="AAG75" s="50"/>
      <c r="AAH75" s="50"/>
      <c r="AAI75" s="50"/>
      <c r="AAJ75" s="50"/>
      <c r="AAK75" s="50"/>
      <c r="AAL75" s="50"/>
      <c r="AAM75" s="50"/>
      <c r="AAN75" s="50"/>
      <c r="AAO75" s="50"/>
      <c r="AAP75" s="50"/>
      <c r="AAQ75" s="50"/>
      <c r="AAR75" s="50"/>
      <c r="AAS75" s="50"/>
      <c r="AAT75" s="50"/>
      <c r="AAU75" s="50"/>
      <c r="AAV75" s="50"/>
      <c r="AAW75" s="50"/>
      <c r="AAX75" s="50"/>
      <c r="AAY75" s="50"/>
      <c r="AAZ75" s="50"/>
      <c r="ABA75" s="50"/>
      <c r="ABB75" s="50"/>
      <c r="ABC75" s="50"/>
      <c r="ABD75" s="50"/>
      <c r="ABE75" s="50"/>
      <c r="ABF75" s="50"/>
      <c r="ABG75" s="50"/>
      <c r="ABH75" s="50"/>
      <c r="ABI75" s="50"/>
      <c r="ABJ75" s="50"/>
      <c r="ABK75" s="50"/>
      <c r="ABL75" s="50"/>
      <c r="ABM75" s="50"/>
      <c r="ABN75" s="50"/>
      <c r="ABO75" s="50"/>
      <c r="ABP75" s="50"/>
      <c r="ABQ75" s="50"/>
      <c r="ABR75" s="50"/>
      <c r="ABS75" s="50"/>
      <c r="ABT75" s="50"/>
      <c r="ABU75" s="50"/>
      <c r="ABV75" s="50"/>
      <c r="ABW75" s="50"/>
      <c r="ABX75" s="50"/>
      <c r="ABY75" s="50"/>
      <c r="ABZ75" s="50"/>
      <c r="ACA75" s="50"/>
      <c r="ACB75" s="50"/>
      <c r="ACC75" s="50"/>
      <c r="ACD75" s="50"/>
      <c r="ACE75" s="50"/>
      <c r="ACF75" s="50"/>
      <c r="ACG75" s="50"/>
      <c r="ACH75" s="50"/>
      <c r="ACI75" s="50"/>
      <c r="ACJ75" s="50"/>
      <c r="ACK75" s="50"/>
      <c r="ACL75" s="50"/>
      <c r="ACM75" s="50"/>
      <c r="ACN75" s="50"/>
      <c r="ACO75" s="50"/>
      <c r="ACP75" s="50"/>
      <c r="ACQ75" s="50"/>
      <c r="ACR75" s="50"/>
      <c r="ACS75" s="50"/>
      <c r="ACT75" s="50"/>
      <c r="ACU75" s="50"/>
      <c r="ACV75" s="50"/>
      <c r="ACW75" s="50"/>
      <c r="ACX75" s="50"/>
      <c r="ACY75" s="50"/>
      <c r="ACZ75" s="50"/>
      <c r="ADA75" s="50"/>
      <c r="ADB75" s="50"/>
      <c r="ADC75" s="50"/>
      <c r="ADD75" s="50"/>
      <c r="ADE75" s="50"/>
      <c r="ADF75" s="50"/>
      <c r="ADG75" s="50"/>
      <c r="ADH75" s="50"/>
      <c r="ADI75" s="50"/>
      <c r="ADJ75" s="50"/>
      <c r="ADK75" s="50"/>
      <c r="ADL75" s="50"/>
      <c r="ADM75" s="50"/>
      <c r="ADN75" s="50"/>
      <c r="ADO75" s="50"/>
      <c r="ADP75" s="50"/>
      <c r="ADQ75" s="50"/>
      <c r="ADR75" s="50"/>
      <c r="ADS75" s="50"/>
      <c r="ADT75" s="50"/>
      <c r="ADU75" s="50"/>
      <c r="ADV75" s="50"/>
      <c r="ADW75" s="50"/>
      <c r="ADX75" s="50"/>
      <c r="ADY75" s="50"/>
      <c r="ADZ75" s="50"/>
      <c r="AEA75" s="50"/>
      <c r="AEB75" s="50"/>
      <c r="AEC75" s="50"/>
      <c r="AED75" s="50"/>
      <c r="AEE75" s="50"/>
      <c r="AEF75" s="50"/>
      <c r="AEG75" s="50"/>
      <c r="AEH75" s="50"/>
      <c r="AEI75" s="50"/>
      <c r="AEJ75" s="50"/>
      <c r="AEK75" s="50"/>
      <c r="AEL75" s="50"/>
      <c r="AEM75" s="50"/>
      <c r="AEN75" s="50"/>
      <c r="AEO75" s="50"/>
      <c r="AEP75" s="50"/>
      <c r="AEQ75" s="50"/>
      <c r="AER75" s="50"/>
      <c r="AES75" s="50"/>
      <c r="AET75" s="50"/>
      <c r="AEU75" s="50"/>
      <c r="AEV75" s="50"/>
      <c r="AEW75" s="50"/>
      <c r="AEX75" s="50"/>
      <c r="AEY75" s="50"/>
      <c r="AEZ75" s="50"/>
      <c r="AFA75" s="50"/>
      <c r="AFB75" s="50"/>
      <c r="AFC75" s="50"/>
      <c r="AFD75" s="50"/>
      <c r="AFE75" s="50"/>
      <c r="AFF75" s="50"/>
      <c r="AFG75" s="50"/>
      <c r="AFH75" s="50"/>
      <c r="AFI75" s="50"/>
      <c r="AFJ75" s="50"/>
      <c r="AFK75" s="50"/>
      <c r="AFL75" s="50"/>
      <c r="AFM75" s="50"/>
      <c r="AFN75" s="50"/>
      <c r="AFO75" s="50"/>
      <c r="AFP75" s="50"/>
      <c r="AFQ75" s="50"/>
      <c r="AFR75" s="50"/>
      <c r="AFS75" s="50"/>
      <c r="AFT75" s="50"/>
      <c r="AFU75" s="50"/>
      <c r="AFV75" s="50"/>
      <c r="AFW75" s="50"/>
      <c r="AFX75" s="50"/>
      <c r="AFY75" s="50"/>
      <c r="AFZ75" s="50"/>
      <c r="AGA75" s="50"/>
      <c r="AGB75" s="50"/>
      <c r="AGC75" s="50"/>
      <c r="AGD75" s="50"/>
      <c r="AGE75" s="50"/>
      <c r="AGF75" s="50"/>
      <c r="AGG75" s="50"/>
      <c r="AGH75" s="50"/>
      <c r="AGI75" s="50"/>
      <c r="AGJ75" s="50"/>
      <c r="AGK75" s="50"/>
      <c r="AGL75" s="50"/>
      <c r="AGM75" s="50"/>
      <c r="AGN75" s="50"/>
      <c r="AGO75" s="50"/>
      <c r="AGP75" s="50"/>
      <c r="AGQ75" s="50"/>
      <c r="AGR75" s="50"/>
      <c r="AGS75" s="50"/>
      <c r="AGT75" s="50"/>
      <c r="AGU75" s="50"/>
      <c r="AGV75" s="50"/>
      <c r="AGW75" s="50"/>
      <c r="AGX75" s="50"/>
      <c r="AGY75" s="50"/>
      <c r="AGZ75" s="50"/>
      <c r="AHA75" s="50"/>
      <c r="AHB75" s="50"/>
      <c r="AHC75" s="50"/>
      <c r="AHD75" s="50"/>
      <c r="AHE75" s="50"/>
      <c r="AHF75" s="50"/>
      <c r="AHG75" s="50"/>
      <c r="AHH75" s="50"/>
      <c r="AHI75" s="50"/>
      <c r="AHJ75" s="50"/>
      <c r="AHK75" s="50"/>
      <c r="AHL75" s="50"/>
      <c r="AHM75" s="50"/>
      <c r="AHN75" s="50"/>
      <c r="AHO75" s="50"/>
      <c r="AHP75" s="50"/>
      <c r="AHQ75" s="50"/>
      <c r="AHR75" s="50"/>
      <c r="AHS75" s="50"/>
      <c r="AHT75" s="50"/>
      <c r="AHU75" s="50"/>
      <c r="AHV75" s="50"/>
      <c r="AHW75" s="50"/>
      <c r="AHX75" s="50"/>
      <c r="AHY75" s="50"/>
      <c r="AHZ75" s="50"/>
      <c r="AIA75" s="50"/>
      <c r="AIB75" s="50"/>
      <c r="AIC75" s="50"/>
      <c r="AID75" s="50"/>
      <c r="AIE75" s="50"/>
      <c r="AIF75" s="50"/>
      <c r="AIG75" s="50"/>
      <c r="AIH75" s="50"/>
      <c r="AII75" s="50"/>
      <c r="AIJ75" s="50"/>
    </row>
    <row r="76" spans="1:920" s="37" customFormat="1">
      <c r="A76" s="45">
        <v>0.44</v>
      </c>
      <c r="B76" s="45">
        <v>1.27</v>
      </c>
      <c r="C76" s="45" t="str">
        <f t="shared" ref="C76:D91" si="3">IF(LEN(J76)=0,"",1+ABS((J76*A76)/LEN(J76))+A76)</f>
        <v/>
      </c>
      <c r="D76" s="45" t="str">
        <f t="shared" si="3"/>
        <v/>
      </c>
      <c r="E76" s="183" t="s">
        <v>2357</v>
      </c>
      <c r="F76" s="189" t="s">
        <v>2358</v>
      </c>
      <c r="G76" s="185"/>
      <c r="H76" s="185" t="s">
        <v>2338</v>
      </c>
      <c r="I76" s="185">
        <v>544</v>
      </c>
      <c r="J76" s="112"/>
      <c r="K76" s="112"/>
    </row>
    <row r="77" spans="1:920" s="37" customFormat="1">
      <c r="A77" s="45">
        <v>0.45</v>
      </c>
      <c r="B77" s="45">
        <v>1.28</v>
      </c>
      <c r="C77" s="45" t="str">
        <f t="shared" si="3"/>
        <v/>
      </c>
      <c r="D77" s="45" t="str">
        <f t="shared" si="3"/>
        <v/>
      </c>
      <c r="E77" s="183" t="s">
        <v>2359</v>
      </c>
      <c r="F77" s="189" t="s">
        <v>2360</v>
      </c>
      <c r="G77" s="185"/>
      <c r="H77" s="185" t="s">
        <v>2336</v>
      </c>
      <c r="I77" s="185">
        <v>545</v>
      </c>
      <c r="J77" s="112"/>
      <c r="K77" s="112"/>
    </row>
    <row r="78" spans="1:920" s="37" customFormat="1">
      <c r="A78" s="45">
        <v>0.46</v>
      </c>
      <c r="B78" s="45">
        <v>1.29</v>
      </c>
      <c r="C78" s="45" t="str">
        <f t="shared" si="3"/>
        <v/>
      </c>
      <c r="D78" s="45" t="str">
        <f t="shared" si="3"/>
        <v/>
      </c>
      <c r="E78" s="183" t="s">
        <v>2361</v>
      </c>
      <c r="F78" s="189" t="s">
        <v>2499</v>
      </c>
      <c r="G78" s="185"/>
      <c r="H78" s="185" t="s">
        <v>2338</v>
      </c>
      <c r="I78" s="185">
        <v>546</v>
      </c>
      <c r="J78" s="112"/>
      <c r="K78" s="112"/>
    </row>
    <row r="79" spans="1:920" s="37" customFormat="1">
      <c r="A79" s="45">
        <v>0.47</v>
      </c>
      <c r="B79" s="45">
        <v>1.3</v>
      </c>
      <c r="C79" s="45" t="str">
        <f t="shared" si="3"/>
        <v/>
      </c>
      <c r="D79" s="45" t="str">
        <f t="shared" si="3"/>
        <v/>
      </c>
      <c r="E79" s="183" t="s">
        <v>2363</v>
      </c>
      <c r="F79" s="189" t="s">
        <v>2500</v>
      </c>
      <c r="G79" s="185"/>
      <c r="H79" s="185" t="s">
        <v>2336</v>
      </c>
      <c r="I79" s="185">
        <v>547</v>
      </c>
      <c r="J79" s="112"/>
      <c r="K79" s="112"/>
    </row>
    <row r="80" spans="1:920" s="51" customFormat="1">
      <c r="A80" s="45">
        <v>0.48</v>
      </c>
      <c r="B80" s="45">
        <v>1.31</v>
      </c>
      <c r="C80" s="45">
        <f t="shared" si="3"/>
        <v>60001.48</v>
      </c>
      <c r="D80" s="45">
        <f t="shared" si="3"/>
        <v>13451223.135</v>
      </c>
      <c r="E80" s="183" t="s">
        <v>2365</v>
      </c>
      <c r="F80" s="190" t="s">
        <v>2366</v>
      </c>
      <c r="G80" s="237"/>
      <c r="H80" s="237" t="s">
        <v>2338</v>
      </c>
      <c r="I80" s="185">
        <v>548</v>
      </c>
      <c r="J80" s="112">
        <v>-1000000</v>
      </c>
      <c r="K80" s="112">
        <v>-102681075</v>
      </c>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50"/>
      <c r="EY80" s="50"/>
      <c r="EZ80" s="50"/>
      <c r="FA80" s="50"/>
      <c r="FB80" s="50"/>
      <c r="FC80" s="50"/>
      <c r="FD80" s="50"/>
      <c r="FE80" s="50"/>
      <c r="FF80" s="50"/>
      <c r="FG80" s="50"/>
      <c r="FH80" s="50"/>
      <c r="FI80" s="50"/>
      <c r="FJ80" s="50"/>
      <c r="FK80" s="50"/>
      <c r="FL80" s="50"/>
      <c r="FM80" s="50"/>
      <c r="FN80" s="50"/>
      <c r="FO80" s="50"/>
      <c r="FP80" s="50"/>
      <c r="FQ80" s="50"/>
      <c r="FR80" s="50"/>
      <c r="FS80" s="50"/>
      <c r="FT80" s="50"/>
      <c r="FU80" s="50"/>
      <c r="FV80" s="50"/>
      <c r="FW80" s="50"/>
      <c r="FX80" s="50"/>
      <c r="FY80" s="50"/>
      <c r="FZ80" s="50"/>
      <c r="GA80" s="50"/>
      <c r="GB80" s="50"/>
      <c r="GC80" s="50"/>
      <c r="GD80" s="50"/>
      <c r="GE80" s="50"/>
      <c r="GF80" s="50"/>
      <c r="GG80" s="50"/>
      <c r="GH80" s="50"/>
      <c r="GI80" s="50"/>
      <c r="GJ80" s="50"/>
      <c r="GK80" s="50"/>
      <c r="GL80" s="50"/>
      <c r="GM80" s="50"/>
      <c r="GN80" s="50"/>
      <c r="GO80" s="50"/>
      <c r="GP80" s="50"/>
      <c r="GQ80" s="50"/>
      <c r="GR80" s="50"/>
      <c r="GS80" s="50"/>
      <c r="GT80" s="50"/>
      <c r="GU80" s="50"/>
      <c r="GV80" s="50"/>
      <c r="GW80" s="50"/>
      <c r="GX80" s="50"/>
      <c r="GY80" s="50"/>
      <c r="GZ80" s="50"/>
      <c r="HA80" s="50"/>
      <c r="HB80" s="50"/>
      <c r="HC80" s="50"/>
      <c r="HD80" s="50"/>
      <c r="HE80" s="50"/>
      <c r="HF80" s="50"/>
      <c r="HG80" s="50"/>
      <c r="HH80" s="50"/>
      <c r="HI80" s="50"/>
      <c r="HJ80" s="50"/>
      <c r="HK80" s="50"/>
      <c r="HL80" s="50"/>
      <c r="HM80" s="50"/>
      <c r="HN80" s="50"/>
      <c r="HO80" s="50"/>
      <c r="HP80" s="50"/>
      <c r="HQ80" s="50"/>
      <c r="HR80" s="50"/>
      <c r="HS80" s="50"/>
      <c r="HT80" s="50"/>
      <c r="HU80" s="50"/>
      <c r="HV80" s="50"/>
      <c r="HW80" s="50"/>
      <c r="HX80" s="50"/>
      <c r="HY80" s="50"/>
      <c r="HZ80" s="50"/>
      <c r="IA80" s="50"/>
      <c r="IB80" s="50"/>
      <c r="IC80" s="50"/>
      <c r="ID80" s="50"/>
      <c r="IE80" s="50"/>
      <c r="IF80" s="50"/>
      <c r="IG80" s="50"/>
      <c r="IH80" s="50"/>
      <c r="II80" s="50"/>
      <c r="IJ80" s="50"/>
      <c r="IK80" s="50"/>
      <c r="IL80" s="50"/>
      <c r="IM80" s="50"/>
      <c r="IN80" s="50"/>
      <c r="IO80" s="50"/>
      <c r="IP80" s="50"/>
      <c r="IQ80" s="50"/>
      <c r="IR80" s="50"/>
      <c r="IS80" s="50"/>
      <c r="IT80" s="50"/>
      <c r="IU80" s="50"/>
      <c r="IV80" s="50"/>
      <c r="IW80" s="50"/>
      <c r="IX80" s="50"/>
      <c r="IY80" s="50"/>
      <c r="IZ80" s="50"/>
      <c r="JA80" s="50"/>
      <c r="JB80" s="50"/>
      <c r="JC80" s="50"/>
      <c r="JD80" s="50"/>
      <c r="JE80" s="50"/>
      <c r="JF80" s="50"/>
      <c r="JG80" s="50"/>
      <c r="JH80" s="50"/>
      <c r="JI80" s="50"/>
      <c r="JJ80" s="50"/>
      <c r="JK80" s="50"/>
      <c r="JL80" s="50"/>
      <c r="JM80" s="50"/>
      <c r="JN80" s="50"/>
      <c r="JO80" s="50"/>
      <c r="JP80" s="50"/>
      <c r="JQ80" s="50"/>
      <c r="JR80" s="50"/>
      <c r="JS80" s="50"/>
      <c r="JT80" s="50"/>
      <c r="JU80" s="50"/>
      <c r="JV80" s="50"/>
      <c r="JW80" s="50"/>
      <c r="JX80" s="50"/>
      <c r="JY80" s="50"/>
      <c r="JZ80" s="50"/>
      <c r="KA80" s="50"/>
      <c r="KB80" s="50"/>
      <c r="KC80" s="50"/>
      <c r="KD80" s="50"/>
      <c r="KE80" s="50"/>
      <c r="KF80" s="50"/>
      <c r="KG80" s="50"/>
      <c r="KH80" s="50"/>
      <c r="KI80" s="50"/>
      <c r="KJ80" s="50"/>
      <c r="KK80" s="50"/>
      <c r="KL80" s="50"/>
      <c r="KM80" s="50"/>
      <c r="KN80" s="50"/>
      <c r="KO80" s="50"/>
      <c r="KP80" s="50"/>
      <c r="KQ80" s="50"/>
      <c r="KR80" s="50"/>
      <c r="KS80" s="50"/>
      <c r="KT80" s="50"/>
      <c r="KU80" s="50"/>
      <c r="KV80" s="50"/>
      <c r="KW80" s="50"/>
      <c r="KX80" s="50"/>
      <c r="KY80" s="50"/>
      <c r="KZ80" s="50"/>
      <c r="LA80" s="50"/>
      <c r="LB80" s="50"/>
      <c r="LC80" s="50"/>
      <c r="LD80" s="50"/>
      <c r="LE80" s="50"/>
      <c r="LF80" s="50"/>
      <c r="LG80" s="50"/>
      <c r="LH80" s="50"/>
      <c r="LI80" s="50"/>
      <c r="LJ80" s="50"/>
      <c r="LK80" s="50"/>
      <c r="LL80" s="50"/>
      <c r="LM80" s="50"/>
      <c r="LN80" s="50"/>
      <c r="LO80" s="50"/>
      <c r="LP80" s="50"/>
      <c r="LQ80" s="50"/>
      <c r="LR80" s="50"/>
      <c r="LS80" s="50"/>
      <c r="LT80" s="50"/>
      <c r="LU80" s="50"/>
      <c r="LV80" s="50"/>
      <c r="LW80" s="50"/>
      <c r="LX80" s="50"/>
      <c r="LY80" s="50"/>
      <c r="LZ80" s="50"/>
      <c r="MA80" s="50"/>
      <c r="MB80" s="50"/>
      <c r="MC80" s="50"/>
      <c r="MD80" s="50"/>
      <c r="ME80" s="50"/>
      <c r="MF80" s="50"/>
      <c r="MG80" s="50"/>
      <c r="MH80" s="50"/>
      <c r="MI80" s="50"/>
      <c r="MJ80" s="50"/>
      <c r="MK80" s="50"/>
      <c r="ML80" s="50"/>
      <c r="MM80" s="50"/>
      <c r="MN80" s="50"/>
      <c r="MO80" s="50"/>
      <c r="MP80" s="50"/>
      <c r="MQ80" s="50"/>
      <c r="MR80" s="50"/>
      <c r="MS80" s="50"/>
      <c r="MT80" s="50"/>
      <c r="MU80" s="50"/>
      <c r="MV80" s="50"/>
      <c r="MW80" s="50"/>
      <c r="MX80" s="50"/>
      <c r="MY80" s="50"/>
      <c r="MZ80" s="50"/>
      <c r="NA80" s="50"/>
      <c r="NB80" s="50"/>
      <c r="NC80" s="50"/>
      <c r="ND80" s="50"/>
      <c r="NE80" s="50"/>
      <c r="NF80" s="50"/>
      <c r="NG80" s="50"/>
      <c r="NH80" s="50"/>
      <c r="NI80" s="50"/>
      <c r="NJ80" s="50"/>
      <c r="NK80" s="50"/>
      <c r="NL80" s="50"/>
      <c r="NM80" s="50"/>
      <c r="NN80" s="50"/>
      <c r="NO80" s="50"/>
      <c r="NP80" s="50"/>
      <c r="NQ80" s="50"/>
      <c r="NR80" s="50"/>
      <c r="NS80" s="50"/>
      <c r="NT80" s="50"/>
      <c r="NU80" s="50"/>
      <c r="NV80" s="50"/>
      <c r="NW80" s="50"/>
      <c r="NX80" s="50"/>
      <c r="NY80" s="50"/>
      <c r="NZ80" s="50"/>
      <c r="OA80" s="50"/>
      <c r="OB80" s="50"/>
      <c r="OC80" s="50"/>
      <c r="OD80" s="50"/>
      <c r="OE80" s="50"/>
      <c r="OF80" s="50"/>
      <c r="OG80" s="50"/>
      <c r="OH80" s="50"/>
      <c r="OI80" s="50"/>
      <c r="OJ80" s="50"/>
      <c r="OK80" s="50"/>
      <c r="OL80" s="50"/>
      <c r="OM80" s="50"/>
      <c r="ON80" s="50"/>
      <c r="OO80" s="50"/>
      <c r="OP80" s="50"/>
      <c r="OQ80" s="50"/>
      <c r="OR80" s="50"/>
      <c r="OS80" s="50"/>
      <c r="OT80" s="50"/>
      <c r="OU80" s="50"/>
      <c r="OV80" s="50"/>
      <c r="OW80" s="50"/>
      <c r="OX80" s="50"/>
      <c r="OY80" s="50"/>
      <c r="OZ80" s="50"/>
      <c r="PA80" s="50"/>
      <c r="PB80" s="50"/>
      <c r="PC80" s="50"/>
      <c r="PD80" s="50"/>
      <c r="PE80" s="50"/>
      <c r="PF80" s="50"/>
      <c r="PG80" s="50"/>
      <c r="PH80" s="50"/>
      <c r="PI80" s="50"/>
      <c r="PJ80" s="50"/>
      <c r="PK80" s="50"/>
      <c r="PL80" s="50"/>
      <c r="PM80" s="50"/>
      <c r="PN80" s="50"/>
      <c r="PO80" s="50"/>
      <c r="PP80" s="50"/>
      <c r="PQ80" s="50"/>
      <c r="PR80" s="50"/>
      <c r="PS80" s="50"/>
      <c r="PT80" s="50"/>
      <c r="PU80" s="50"/>
      <c r="PV80" s="50"/>
      <c r="PW80" s="50"/>
      <c r="PX80" s="50"/>
      <c r="PY80" s="50"/>
      <c r="PZ80" s="50"/>
      <c r="QA80" s="50"/>
      <c r="QB80" s="50"/>
      <c r="QC80" s="50"/>
      <c r="QD80" s="50"/>
      <c r="QE80" s="50"/>
      <c r="QF80" s="50"/>
      <c r="QG80" s="50"/>
      <c r="QH80" s="50"/>
      <c r="QI80" s="50"/>
      <c r="QJ80" s="50"/>
      <c r="QK80" s="50"/>
      <c r="QL80" s="50"/>
      <c r="QM80" s="50"/>
      <c r="QN80" s="50"/>
      <c r="QO80" s="50"/>
      <c r="QP80" s="50"/>
      <c r="QQ80" s="50"/>
      <c r="QR80" s="50"/>
      <c r="QS80" s="50"/>
      <c r="QT80" s="50"/>
      <c r="QU80" s="50"/>
      <c r="QV80" s="50"/>
      <c r="QW80" s="50"/>
      <c r="QX80" s="50"/>
      <c r="QY80" s="50"/>
      <c r="QZ80" s="50"/>
      <c r="RA80" s="50"/>
      <c r="RB80" s="50"/>
      <c r="RC80" s="50"/>
      <c r="RD80" s="50"/>
      <c r="RE80" s="50"/>
      <c r="RF80" s="50"/>
      <c r="RG80" s="50"/>
      <c r="RH80" s="50"/>
      <c r="RI80" s="50"/>
      <c r="RJ80" s="50"/>
      <c r="RK80" s="50"/>
      <c r="RL80" s="50"/>
      <c r="RM80" s="50"/>
      <c r="RN80" s="50"/>
      <c r="RO80" s="50"/>
      <c r="RP80" s="50"/>
      <c r="RQ80" s="50"/>
      <c r="RR80" s="50"/>
      <c r="RS80" s="50"/>
      <c r="RT80" s="50"/>
      <c r="RU80" s="50"/>
      <c r="RV80" s="50"/>
      <c r="RW80" s="50"/>
      <c r="RX80" s="50"/>
      <c r="RY80" s="50"/>
      <c r="RZ80" s="50"/>
      <c r="SA80" s="50"/>
      <c r="SB80" s="50"/>
      <c r="SC80" s="50"/>
      <c r="SD80" s="50"/>
      <c r="SE80" s="50"/>
      <c r="SF80" s="50"/>
      <c r="SG80" s="50"/>
      <c r="SH80" s="50"/>
      <c r="SI80" s="50"/>
      <c r="SJ80" s="50"/>
      <c r="SK80" s="50"/>
      <c r="SL80" s="50"/>
      <c r="SM80" s="50"/>
      <c r="SN80" s="50"/>
      <c r="SO80" s="50"/>
      <c r="SP80" s="50"/>
      <c r="SQ80" s="50"/>
      <c r="SR80" s="50"/>
      <c r="SS80" s="50"/>
      <c r="ST80" s="50"/>
      <c r="SU80" s="50"/>
      <c r="SV80" s="50"/>
      <c r="SW80" s="50"/>
      <c r="SX80" s="50"/>
      <c r="SY80" s="50"/>
      <c r="SZ80" s="50"/>
      <c r="TA80" s="50"/>
      <c r="TB80" s="50"/>
      <c r="TC80" s="50"/>
      <c r="TD80" s="50"/>
      <c r="TE80" s="50"/>
      <c r="TF80" s="50"/>
      <c r="TG80" s="50"/>
      <c r="TH80" s="50"/>
      <c r="TI80" s="50"/>
      <c r="TJ80" s="50"/>
      <c r="TK80" s="50"/>
      <c r="TL80" s="50"/>
      <c r="TM80" s="50"/>
      <c r="TN80" s="50"/>
      <c r="TO80" s="50"/>
      <c r="TP80" s="50"/>
      <c r="TQ80" s="50"/>
      <c r="TR80" s="50"/>
      <c r="TS80" s="50"/>
      <c r="TT80" s="50"/>
      <c r="TU80" s="50"/>
      <c r="TV80" s="50"/>
      <c r="TW80" s="50"/>
      <c r="TX80" s="50"/>
      <c r="TY80" s="50"/>
      <c r="TZ80" s="50"/>
      <c r="UA80" s="50"/>
      <c r="UB80" s="50"/>
      <c r="UC80" s="50"/>
      <c r="UD80" s="50"/>
      <c r="UE80" s="50"/>
      <c r="UF80" s="50"/>
      <c r="UG80" s="50"/>
      <c r="UH80" s="50"/>
      <c r="UI80" s="50"/>
      <c r="UJ80" s="50"/>
      <c r="UK80" s="50"/>
      <c r="UL80" s="50"/>
      <c r="UM80" s="50"/>
      <c r="UN80" s="50"/>
      <c r="UO80" s="50"/>
      <c r="UP80" s="50"/>
      <c r="UQ80" s="50"/>
      <c r="UR80" s="50"/>
      <c r="US80" s="50"/>
      <c r="UT80" s="50"/>
      <c r="UU80" s="50"/>
      <c r="UV80" s="50"/>
      <c r="UW80" s="50"/>
      <c r="UX80" s="50"/>
      <c r="UY80" s="50"/>
      <c r="UZ80" s="50"/>
      <c r="VA80" s="50"/>
      <c r="VB80" s="50"/>
      <c r="VC80" s="50"/>
      <c r="VD80" s="50"/>
      <c r="VE80" s="50"/>
      <c r="VF80" s="50"/>
      <c r="VG80" s="50"/>
      <c r="VH80" s="50"/>
      <c r="VI80" s="50"/>
      <c r="VJ80" s="50"/>
      <c r="VK80" s="50"/>
      <c r="VL80" s="50"/>
      <c r="VM80" s="50"/>
      <c r="VN80" s="50"/>
      <c r="VO80" s="50"/>
      <c r="VP80" s="50"/>
      <c r="VQ80" s="50"/>
      <c r="VR80" s="50"/>
      <c r="VS80" s="50"/>
      <c r="VT80" s="50"/>
      <c r="VU80" s="50"/>
      <c r="VV80" s="50"/>
      <c r="VW80" s="50"/>
      <c r="VX80" s="50"/>
      <c r="VY80" s="50"/>
      <c r="VZ80" s="50"/>
      <c r="WA80" s="50"/>
      <c r="WB80" s="50"/>
      <c r="WC80" s="50"/>
      <c r="WD80" s="50"/>
      <c r="WE80" s="50"/>
      <c r="WF80" s="50"/>
      <c r="WG80" s="50"/>
      <c r="WH80" s="50"/>
      <c r="WI80" s="50"/>
      <c r="WJ80" s="50"/>
      <c r="WK80" s="50"/>
      <c r="WL80" s="50"/>
      <c r="WM80" s="50"/>
      <c r="WN80" s="50"/>
      <c r="WO80" s="50"/>
      <c r="WP80" s="50"/>
      <c r="WQ80" s="50"/>
      <c r="WR80" s="50"/>
      <c r="WS80" s="50"/>
      <c r="WT80" s="50"/>
      <c r="WU80" s="50"/>
      <c r="WV80" s="50"/>
      <c r="WW80" s="50"/>
      <c r="WX80" s="50"/>
      <c r="WY80" s="50"/>
      <c r="WZ80" s="50"/>
      <c r="XA80" s="50"/>
      <c r="XB80" s="50"/>
      <c r="XC80" s="50"/>
      <c r="XD80" s="50"/>
      <c r="XE80" s="50"/>
      <c r="XF80" s="50"/>
      <c r="XG80" s="50"/>
      <c r="XH80" s="50"/>
      <c r="XI80" s="50"/>
      <c r="XJ80" s="50"/>
      <c r="XK80" s="50"/>
      <c r="XL80" s="50"/>
      <c r="XM80" s="50"/>
      <c r="XN80" s="50"/>
      <c r="XO80" s="50"/>
      <c r="XP80" s="50"/>
      <c r="XQ80" s="50"/>
      <c r="XR80" s="50"/>
      <c r="XS80" s="50"/>
      <c r="XT80" s="50"/>
      <c r="XU80" s="50"/>
      <c r="XV80" s="50"/>
      <c r="XW80" s="50"/>
      <c r="XX80" s="50"/>
      <c r="XY80" s="50"/>
      <c r="XZ80" s="50"/>
      <c r="YA80" s="50"/>
      <c r="YB80" s="50"/>
      <c r="YC80" s="50"/>
      <c r="YD80" s="50"/>
      <c r="YE80" s="50"/>
      <c r="YF80" s="50"/>
      <c r="YG80" s="50"/>
      <c r="YH80" s="50"/>
      <c r="YI80" s="50"/>
      <c r="YJ80" s="50"/>
      <c r="YK80" s="50"/>
      <c r="YL80" s="50"/>
      <c r="YM80" s="50"/>
      <c r="YN80" s="50"/>
      <c r="YO80" s="50"/>
      <c r="YP80" s="50"/>
      <c r="YQ80" s="50"/>
      <c r="YR80" s="50"/>
      <c r="YS80" s="50"/>
      <c r="YT80" s="50"/>
      <c r="YU80" s="50"/>
      <c r="YV80" s="50"/>
      <c r="YW80" s="50"/>
      <c r="YX80" s="50"/>
      <c r="YY80" s="50"/>
      <c r="YZ80" s="50"/>
      <c r="ZA80" s="50"/>
      <c r="ZB80" s="50"/>
      <c r="ZC80" s="50"/>
      <c r="ZD80" s="50"/>
      <c r="ZE80" s="50"/>
      <c r="ZF80" s="50"/>
      <c r="ZG80" s="50"/>
      <c r="ZH80" s="50"/>
      <c r="ZI80" s="50"/>
      <c r="ZJ80" s="50"/>
      <c r="ZK80" s="50"/>
      <c r="ZL80" s="50"/>
      <c r="ZM80" s="50"/>
      <c r="ZN80" s="50"/>
      <c r="ZO80" s="50"/>
      <c r="ZP80" s="50"/>
      <c r="ZQ80" s="50"/>
      <c r="ZR80" s="50"/>
      <c r="ZS80" s="50"/>
      <c r="ZT80" s="50"/>
      <c r="ZU80" s="50"/>
      <c r="ZV80" s="50"/>
      <c r="ZW80" s="50"/>
      <c r="ZX80" s="50"/>
      <c r="ZY80" s="50"/>
      <c r="ZZ80" s="50"/>
      <c r="AAA80" s="50"/>
      <c r="AAB80" s="50"/>
      <c r="AAC80" s="50"/>
      <c r="AAD80" s="50"/>
      <c r="AAE80" s="50"/>
      <c r="AAF80" s="50"/>
      <c r="AAG80" s="50"/>
      <c r="AAH80" s="50"/>
      <c r="AAI80" s="50"/>
      <c r="AAJ80" s="50"/>
      <c r="AAK80" s="50"/>
      <c r="AAL80" s="50"/>
      <c r="AAM80" s="50"/>
      <c r="AAN80" s="50"/>
      <c r="AAO80" s="50"/>
      <c r="AAP80" s="50"/>
      <c r="AAQ80" s="50"/>
      <c r="AAR80" s="50"/>
      <c r="AAS80" s="50"/>
      <c r="AAT80" s="50"/>
      <c r="AAU80" s="50"/>
      <c r="AAV80" s="50"/>
      <c r="AAW80" s="50"/>
      <c r="AAX80" s="50"/>
      <c r="AAY80" s="50"/>
      <c r="AAZ80" s="50"/>
      <c r="ABA80" s="50"/>
      <c r="ABB80" s="50"/>
      <c r="ABC80" s="50"/>
      <c r="ABD80" s="50"/>
      <c r="ABE80" s="50"/>
      <c r="ABF80" s="50"/>
      <c r="ABG80" s="50"/>
      <c r="ABH80" s="50"/>
      <c r="ABI80" s="50"/>
      <c r="ABJ80" s="50"/>
      <c r="ABK80" s="50"/>
      <c r="ABL80" s="50"/>
      <c r="ABM80" s="50"/>
      <c r="ABN80" s="50"/>
      <c r="ABO80" s="50"/>
      <c r="ABP80" s="50"/>
      <c r="ABQ80" s="50"/>
      <c r="ABR80" s="50"/>
      <c r="ABS80" s="50"/>
      <c r="ABT80" s="50"/>
      <c r="ABU80" s="50"/>
      <c r="ABV80" s="50"/>
      <c r="ABW80" s="50"/>
      <c r="ABX80" s="50"/>
      <c r="ABY80" s="50"/>
      <c r="ABZ80" s="50"/>
      <c r="ACA80" s="50"/>
      <c r="ACB80" s="50"/>
      <c r="ACC80" s="50"/>
      <c r="ACD80" s="50"/>
      <c r="ACE80" s="50"/>
      <c r="ACF80" s="50"/>
      <c r="ACG80" s="50"/>
      <c r="ACH80" s="50"/>
      <c r="ACI80" s="50"/>
      <c r="ACJ80" s="50"/>
      <c r="ACK80" s="50"/>
      <c r="ACL80" s="50"/>
      <c r="ACM80" s="50"/>
      <c r="ACN80" s="50"/>
      <c r="ACO80" s="50"/>
      <c r="ACP80" s="50"/>
      <c r="ACQ80" s="50"/>
      <c r="ACR80" s="50"/>
      <c r="ACS80" s="50"/>
      <c r="ACT80" s="50"/>
      <c r="ACU80" s="50"/>
      <c r="ACV80" s="50"/>
      <c r="ACW80" s="50"/>
      <c r="ACX80" s="50"/>
      <c r="ACY80" s="50"/>
      <c r="ACZ80" s="50"/>
      <c r="ADA80" s="50"/>
      <c r="ADB80" s="50"/>
      <c r="ADC80" s="50"/>
      <c r="ADD80" s="50"/>
      <c r="ADE80" s="50"/>
      <c r="ADF80" s="50"/>
      <c r="ADG80" s="50"/>
      <c r="ADH80" s="50"/>
      <c r="ADI80" s="50"/>
      <c r="ADJ80" s="50"/>
      <c r="ADK80" s="50"/>
      <c r="ADL80" s="50"/>
      <c r="ADM80" s="50"/>
      <c r="ADN80" s="50"/>
      <c r="ADO80" s="50"/>
      <c r="ADP80" s="50"/>
      <c r="ADQ80" s="50"/>
      <c r="ADR80" s="50"/>
      <c r="ADS80" s="50"/>
      <c r="ADT80" s="50"/>
      <c r="ADU80" s="50"/>
      <c r="ADV80" s="50"/>
      <c r="ADW80" s="50"/>
      <c r="ADX80" s="50"/>
      <c r="ADY80" s="50"/>
      <c r="ADZ80" s="50"/>
      <c r="AEA80" s="50"/>
      <c r="AEB80" s="50"/>
      <c r="AEC80" s="50"/>
      <c r="AED80" s="50"/>
      <c r="AEE80" s="50"/>
      <c r="AEF80" s="50"/>
      <c r="AEG80" s="50"/>
      <c r="AEH80" s="50"/>
      <c r="AEI80" s="50"/>
      <c r="AEJ80" s="50"/>
      <c r="AEK80" s="50"/>
      <c r="AEL80" s="50"/>
      <c r="AEM80" s="50"/>
      <c r="AEN80" s="50"/>
      <c r="AEO80" s="50"/>
      <c r="AEP80" s="50"/>
      <c r="AEQ80" s="50"/>
      <c r="AER80" s="50"/>
      <c r="AES80" s="50"/>
      <c r="AET80" s="50"/>
      <c r="AEU80" s="50"/>
      <c r="AEV80" s="50"/>
      <c r="AEW80" s="50"/>
      <c r="AEX80" s="50"/>
      <c r="AEY80" s="50"/>
      <c r="AEZ80" s="50"/>
      <c r="AFA80" s="50"/>
      <c r="AFB80" s="50"/>
      <c r="AFC80" s="50"/>
      <c r="AFD80" s="50"/>
      <c r="AFE80" s="50"/>
      <c r="AFF80" s="50"/>
      <c r="AFG80" s="50"/>
      <c r="AFH80" s="50"/>
      <c r="AFI80" s="50"/>
      <c r="AFJ80" s="50"/>
      <c r="AFK80" s="50"/>
      <c r="AFL80" s="50"/>
      <c r="AFM80" s="50"/>
      <c r="AFN80" s="50"/>
      <c r="AFO80" s="50"/>
      <c r="AFP80" s="50"/>
      <c r="AFQ80" s="50"/>
      <c r="AFR80" s="50"/>
      <c r="AFS80" s="50"/>
      <c r="AFT80" s="50"/>
      <c r="AFU80" s="50"/>
      <c r="AFV80" s="50"/>
      <c r="AFW80" s="50"/>
      <c r="AFX80" s="50"/>
      <c r="AFY80" s="50"/>
      <c r="AFZ80" s="50"/>
      <c r="AGA80" s="50"/>
      <c r="AGB80" s="50"/>
      <c r="AGC80" s="50"/>
      <c r="AGD80" s="50"/>
      <c r="AGE80" s="50"/>
      <c r="AGF80" s="50"/>
      <c r="AGG80" s="50"/>
      <c r="AGH80" s="50"/>
      <c r="AGI80" s="50"/>
      <c r="AGJ80" s="50"/>
      <c r="AGK80" s="50"/>
      <c r="AGL80" s="50"/>
      <c r="AGM80" s="50"/>
      <c r="AGN80" s="50"/>
      <c r="AGO80" s="50"/>
      <c r="AGP80" s="50"/>
      <c r="AGQ80" s="50"/>
      <c r="AGR80" s="50"/>
      <c r="AGS80" s="50"/>
      <c r="AGT80" s="50"/>
      <c r="AGU80" s="50"/>
      <c r="AGV80" s="50"/>
      <c r="AGW80" s="50"/>
      <c r="AGX80" s="50"/>
      <c r="AGY80" s="50"/>
      <c r="AGZ80" s="50"/>
      <c r="AHA80" s="50"/>
      <c r="AHB80" s="50"/>
      <c r="AHC80" s="50"/>
      <c r="AHD80" s="50"/>
      <c r="AHE80" s="50"/>
      <c r="AHF80" s="50"/>
      <c r="AHG80" s="50"/>
      <c r="AHH80" s="50"/>
      <c r="AHI80" s="50"/>
      <c r="AHJ80" s="50"/>
      <c r="AHK80" s="50"/>
      <c r="AHL80" s="50"/>
      <c r="AHM80" s="50"/>
      <c r="AHN80" s="50"/>
      <c r="AHO80" s="50"/>
      <c r="AHP80" s="50"/>
      <c r="AHQ80" s="50"/>
      <c r="AHR80" s="50"/>
      <c r="AHS80" s="50"/>
      <c r="AHT80" s="50"/>
      <c r="AHU80" s="50"/>
      <c r="AHV80" s="50"/>
      <c r="AHW80" s="50"/>
      <c r="AHX80" s="50"/>
      <c r="AHY80" s="50"/>
      <c r="AHZ80" s="50"/>
      <c r="AIA80" s="50"/>
      <c r="AIB80" s="50"/>
      <c r="AIC80" s="50"/>
      <c r="AID80" s="50"/>
      <c r="AIE80" s="50"/>
      <c r="AIF80" s="50"/>
      <c r="AIG80" s="50"/>
      <c r="AIH80" s="50"/>
      <c r="AII80" s="50"/>
      <c r="AIJ80" s="50"/>
    </row>
    <row r="81" spans="1:920" s="51" customFormat="1">
      <c r="A81" s="45">
        <v>0.49</v>
      </c>
      <c r="B81" s="45">
        <v>1.32</v>
      </c>
      <c r="C81" s="45">
        <f t="shared" si="3"/>
        <v>14977.058377777779</v>
      </c>
      <c r="D81" s="45">
        <f t="shared" si="3"/>
        <v>13921947.775</v>
      </c>
      <c r="E81" s="183" t="s">
        <v>2367</v>
      </c>
      <c r="F81" s="190" t="s">
        <v>2368</v>
      </c>
      <c r="G81" s="237"/>
      <c r="H81" s="237" t="s">
        <v>2336</v>
      </c>
      <c r="I81" s="185">
        <v>549</v>
      </c>
      <c r="J81" s="112">
        <v>275061.46000000002</v>
      </c>
      <c r="K81" s="112">
        <v>84375427</v>
      </c>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c r="FV81" s="50"/>
      <c r="FW81" s="50"/>
      <c r="FX81" s="50"/>
      <c r="FY81" s="50"/>
      <c r="FZ81" s="50"/>
      <c r="GA81" s="50"/>
      <c r="GB81" s="50"/>
      <c r="GC81" s="50"/>
      <c r="GD81" s="50"/>
      <c r="GE81" s="50"/>
      <c r="GF81" s="50"/>
      <c r="GG81" s="50"/>
      <c r="GH81" s="50"/>
      <c r="GI81" s="50"/>
      <c r="GJ81" s="50"/>
      <c r="GK81" s="50"/>
      <c r="GL81" s="50"/>
      <c r="GM81" s="50"/>
      <c r="GN81" s="50"/>
      <c r="GO81" s="50"/>
      <c r="GP81" s="50"/>
      <c r="GQ81" s="50"/>
      <c r="GR81" s="50"/>
      <c r="GS81" s="50"/>
      <c r="GT81" s="50"/>
      <c r="GU81" s="50"/>
      <c r="GV81" s="50"/>
      <c r="GW81" s="50"/>
      <c r="GX81" s="50"/>
      <c r="GY81" s="50"/>
      <c r="GZ81" s="50"/>
      <c r="HA81" s="50"/>
      <c r="HB81" s="50"/>
      <c r="HC81" s="50"/>
      <c r="HD81" s="50"/>
      <c r="HE81" s="50"/>
      <c r="HF81" s="50"/>
      <c r="HG81" s="50"/>
      <c r="HH81" s="50"/>
      <c r="HI81" s="50"/>
      <c r="HJ81" s="50"/>
      <c r="HK81" s="50"/>
      <c r="HL81" s="50"/>
      <c r="HM81" s="50"/>
      <c r="HN81" s="50"/>
      <c r="HO81" s="50"/>
      <c r="HP81" s="50"/>
      <c r="HQ81" s="50"/>
      <c r="HR81" s="50"/>
      <c r="HS81" s="50"/>
      <c r="HT81" s="50"/>
      <c r="HU81" s="50"/>
      <c r="HV81" s="50"/>
      <c r="HW81" s="50"/>
      <c r="HX81" s="50"/>
      <c r="HY81" s="50"/>
      <c r="HZ81" s="50"/>
      <c r="IA81" s="50"/>
      <c r="IB81" s="50"/>
      <c r="IC81" s="50"/>
      <c r="ID81" s="50"/>
      <c r="IE81" s="50"/>
      <c r="IF81" s="50"/>
      <c r="IG81" s="50"/>
      <c r="IH81" s="50"/>
      <c r="II81" s="50"/>
      <c r="IJ81" s="50"/>
      <c r="IK81" s="50"/>
      <c r="IL81" s="50"/>
      <c r="IM81" s="50"/>
      <c r="IN81" s="50"/>
      <c r="IO81" s="50"/>
      <c r="IP81" s="50"/>
      <c r="IQ81" s="50"/>
      <c r="IR81" s="50"/>
      <c r="IS81" s="50"/>
      <c r="IT81" s="50"/>
      <c r="IU81" s="50"/>
      <c r="IV81" s="50"/>
      <c r="IW81" s="50"/>
      <c r="IX81" s="50"/>
      <c r="IY81" s="50"/>
      <c r="IZ81" s="50"/>
      <c r="JA81" s="50"/>
      <c r="JB81" s="50"/>
      <c r="JC81" s="50"/>
      <c r="JD81" s="50"/>
      <c r="JE81" s="50"/>
      <c r="JF81" s="50"/>
      <c r="JG81" s="50"/>
      <c r="JH81" s="50"/>
      <c r="JI81" s="50"/>
      <c r="JJ81" s="50"/>
      <c r="JK81" s="50"/>
      <c r="JL81" s="50"/>
      <c r="JM81" s="50"/>
      <c r="JN81" s="50"/>
      <c r="JO81" s="50"/>
      <c r="JP81" s="50"/>
      <c r="JQ81" s="50"/>
      <c r="JR81" s="50"/>
      <c r="JS81" s="50"/>
      <c r="JT81" s="50"/>
      <c r="JU81" s="50"/>
      <c r="JV81" s="50"/>
      <c r="JW81" s="50"/>
      <c r="JX81" s="50"/>
      <c r="JY81" s="50"/>
      <c r="JZ81" s="50"/>
      <c r="KA81" s="50"/>
      <c r="KB81" s="50"/>
      <c r="KC81" s="50"/>
      <c r="KD81" s="50"/>
      <c r="KE81" s="50"/>
      <c r="KF81" s="50"/>
      <c r="KG81" s="50"/>
      <c r="KH81" s="50"/>
      <c r="KI81" s="50"/>
      <c r="KJ81" s="50"/>
      <c r="KK81" s="50"/>
      <c r="KL81" s="50"/>
      <c r="KM81" s="50"/>
      <c r="KN81" s="50"/>
      <c r="KO81" s="50"/>
      <c r="KP81" s="50"/>
      <c r="KQ81" s="50"/>
      <c r="KR81" s="50"/>
      <c r="KS81" s="50"/>
      <c r="KT81" s="50"/>
      <c r="KU81" s="50"/>
      <c r="KV81" s="50"/>
      <c r="KW81" s="50"/>
      <c r="KX81" s="50"/>
      <c r="KY81" s="50"/>
      <c r="KZ81" s="50"/>
      <c r="LA81" s="50"/>
      <c r="LB81" s="50"/>
      <c r="LC81" s="50"/>
      <c r="LD81" s="50"/>
      <c r="LE81" s="50"/>
      <c r="LF81" s="50"/>
      <c r="LG81" s="50"/>
      <c r="LH81" s="50"/>
      <c r="LI81" s="50"/>
      <c r="LJ81" s="50"/>
      <c r="LK81" s="50"/>
      <c r="LL81" s="50"/>
      <c r="LM81" s="50"/>
      <c r="LN81" s="50"/>
      <c r="LO81" s="50"/>
      <c r="LP81" s="50"/>
      <c r="LQ81" s="50"/>
      <c r="LR81" s="50"/>
      <c r="LS81" s="50"/>
      <c r="LT81" s="50"/>
      <c r="LU81" s="50"/>
      <c r="LV81" s="50"/>
      <c r="LW81" s="50"/>
      <c r="LX81" s="50"/>
      <c r="LY81" s="50"/>
      <c r="LZ81" s="50"/>
      <c r="MA81" s="50"/>
      <c r="MB81" s="50"/>
      <c r="MC81" s="50"/>
      <c r="MD81" s="50"/>
      <c r="ME81" s="50"/>
      <c r="MF81" s="50"/>
      <c r="MG81" s="50"/>
      <c r="MH81" s="50"/>
      <c r="MI81" s="50"/>
      <c r="MJ81" s="50"/>
      <c r="MK81" s="50"/>
      <c r="ML81" s="50"/>
      <c r="MM81" s="50"/>
      <c r="MN81" s="50"/>
      <c r="MO81" s="50"/>
      <c r="MP81" s="50"/>
      <c r="MQ81" s="50"/>
      <c r="MR81" s="50"/>
      <c r="MS81" s="50"/>
      <c r="MT81" s="50"/>
      <c r="MU81" s="50"/>
      <c r="MV81" s="50"/>
      <c r="MW81" s="50"/>
      <c r="MX81" s="50"/>
      <c r="MY81" s="50"/>
      <c r="MZ81" s="50"/>
      <c r="NA81" s="50"/>
      <c r="NB81" s="50"/>
      <c r="NC81" s="50"/>
      <c r="ND81" s="50"/>
      <c r="NE81" s="50"/>
      <c r="NF81" s="50"/>
      <c r="NG81" s="50"/>
      <c r="NH81" s="50"/>
      <c r="NI81" s="50"/>
      <c r="NJ81" s="50"/>
      <c r="NK81" s="50"/>
      <c r="NL81" s="50"/>
      <c r="NM81" s="50"/>
      <c r="NN81" s="50"/>
      <c r="NO81" s="50"/>
      <c r="NP81" s="50"/>
      <c r="NQ81" s="50"/>
      <c r="NR81" s="50"/>
      <c r="NS81" s="50"/>
      <c r="NT81" s="50"/>
      <c r="NU81" s="50"/>
      <c r="NV81" s="50"/>
      <c r="NW81" s="50"/>
      <c r="NX81" s="50"/>
      <c r="NY81" s="50"/>
      <c r="NZ81" s="50"/>
      <c r="OA81" s="50"/>
      <c r="OB81" s="50"/>
      <c r="OC81" s="50"/>
      <c r="OD81" s="50"/>
      <c r="OE81" s="50"/>
      <c r="OF81" s="50"/>
      <c r="OG81" s="50"/>
      <c r="OH81" s="50"/>
      <c r="OI81" s="50"/>
      <c r="OJ81" s="50"/>
      <c r="OK81" s="50"/>
      <c r="OL81" s="50"/>
      <c r="OM81" s="50"/>
      <c r="ON81" s="50"/>
      <c r="OO81" s="50"/>
      <c r="OP81" s="50"/>
      <c r="OQ81" s="50"/>
      <c r="OR81" s="50"/>
      <c r="OS81" s="50"/>
      <c r="OT81" s="50"/>
      <c r="OU81" s="50"/>
      <c r="OV81" s="50"/>
      <c r="OW81" s="50"/>
      <c r="OX81" s="50"/>
      <c r="OY81" s="50"/>
      <c r="OZ81" s="50"/>
      <c r="PA81" s="50"/>
      <c r="PB81" s="50"/>
      <c r="PC81" s="50"/>
      <c r="PD81" s="50"/>
      <c r="PE81" s="50"/>
      <c r="PF81" s="50"/>
      <c r="PG81" s="50"/>
      <c r="PH81" s="50"/>
      <c r="PI81" s="50"/>
      <c r="PJ81" s="50"/>
      <c r="PK81" s="50"/>
      <c r="PL81" s="50"/>
      <c r="PM81" s="50"/>
      <c r="PN81" s="50"/>
      <c r="PO81" s="50"/>
      <c r="PP81" s="50"/>
      <c r="PQ81" s="50"/>
      <c r="PR81" s="50"/>
      <c r="PS81" s="50"/>
      <c r="PT81" s="50"/>
      <c r="PU81" s="50"/>
      <c r="PV81" s="50"/>
      <c r="PW81" s="50"/>
      <c r="PX81" s="50"/>
      <c r="PY81" s="50"/>
      <c r="PZ81" s="50"/>
      <c r="QA81" s="50"/>
      <c r="QB81" s="50"/>
      <c r="QC81" s="50"/>
      <c r="QD81" s="50"/>
      <c r="QE81" s="50"/>
      <c r="QF81" s="50"/>
      <c r="QG81" s="50"/>
      <c r="QH81" s="50"/>
      <c r="QI81" s="50"/>
      <c r="QJ81" s="50"/>
      <c r="QK81" s="50"/>
      <c r="QL81" s="50"/>
      <c r="QM81" s="50"/>
      <c r="QN81" s="50"/>
      <c r="QO81" s="50"/>
      <c r="QP81" s="50"/>
      <c r="QQ81" s="50"/>
      <c r="QR81" s="50"/>
      <c r="QS81" s="50"/>
      <c r="QT81" s="50"/>
      <c r="QU81" s="50"/>
      <c r="QV81" s="50"/>
      <c r="QW81" s="50"/>
      <c r="QX81" s="50"/>
      <c r="QY81" s="50"/>
      <c r="QZ81" s="50"/>
      <c r="RA81" s="50"/>
      <c r="RB81" s="50"/>
      <c r="RC81" s="50"/>
      <c r="RD81" s="50"/>
      <c r="RE81" s="50"/>
      <c r="RF81" s="50"/>
      <c r="RG81" s="50"/>
      <c r="RH81" s="50"/>
      <c r="RI81" s="50"/>
      <c r="RJ81" s="50"/>
      <c r="RK81" s="50"/>
      <c r="RL81" s="50"/>
      <c r="RM81" s="50"/>
      <c r="RN81" s="50"/>
      <c r="RO81" s="50"/>
      <c r="RP81" s="50"/>
      <c r="RQ81" s="50"/>
      <c r="RR81" s="50"/>
      <c r="RS81" s="50"/>
      <c r="RT81" s="50"/>
      <c r="RU81" s="50"/>
      <c r="RV81" s="50"/>
      <c r="RW81" s="50"/>
      <c r="RX81" s="50"/>
      <c r="RY81" s="50"/>
      <c r="RZ81" s="50"/>
      <c r="SA81" s="50"/>
      <c r="SB81" s="50"/>
      <c r="SC81" s="50"/>
      <c r="SD81" s="50"/>
      <c r="SE81" s="50"/>
      <c r="SF81" s="50"/>
      <c r="SG81" s="50"/>
      <c r="SH81" s="50"/>
      <c r="SI81" s="50"/>
      <c r="SJ81" s="50"/>
      <c r="SK81" s="50"/>
      <c r="SL81" s="50"/>
      <c r="SM81" s="50"/>
      <c r="SN81" s="50"/>
      <c r="SO81" s="50"/>
      <c r="SP81" s="50"/>
      <c r="SQ81" s="50"/>
      <c r="SR81" s="50"/>
      <c r="SS81" s="50"/>
      <c r="ST81" s="50"/>
      <c r="SU81" s="50"/>
      <c r="SV81" s="50"/>
      <c r="SW81" s="50"/>
      <c r="SX81" s="50"/>
      <c r="SY81" s="50"/>
      <c r="SZ81" s="50"/>
      <c r="TA81" s="50"/>
      <c r="TB81" s="50"/>
      <c r="TC81" s="50"/>
      <c r="TD81" s="50"/>
      <c r="TE81" s="50"/>
      <c r="TF81" s="50"/>
      <c r="TG81" s="50"/>
      <c r="TH81" s="50"/>
      <c r="TI81" s="50"/>
      <c r="TJ81" s="50"/>
      <c r="TK81" s="50"/>
      <c r="TL81" s="50"/>
      <c r="TM81" s="50"/>
      <c r="TN81" s="50"/>
      <c r="TO81" s="50"/>
      <c r="TP81" s="50"/>
      <c r="TQ81" s="50"/>
      <c r="TR81" s="50"/>
      <c r="TS81" s="50"/>
      <c r="TT81" s="50"/>
      <c r="TU81" s="50"/>
      <c r="TV81" s="50"/>
      <c r="TW81" s="50"/>
      <c r="TX81" s="50"/>
      <c r="TY81" s="50"/>
      <c r="TZ81" s="50"/>
      <c r="UA81" s="50"/>
      <c r="UB81" s="50"/>
      <c r="UC81" s="50"/>
      <c r="UD81" s="50"/>
      <c r="UE81" s="50"/>
      <c r="UF81" s="50"/>
      <c r="UG81" s="50"/>
      <c r="UH81" s="50"/>
      <c r="UI81" s="50"/>
      <c r="UJ81" s="50"/>
      <c r="UK81" s="50"/>
      <c r="UL81" s="50"/>
      <c r="UM81" s="50"/>
      <c r="UN81" s="50"/>
      <c r="UO81" s="50"/>
      <c r="UP81" s="50"/>
      <c r="UQ81" s="50"/>
      <c r="UR81" s="50"/>
      <c r="US81" s="50"/>
      <c r="UT81" s="50"/>
      <c r="UU81" s="50"/>
      <c r="UV81" s="50"/>
      <c r="UW81" s="50"/>
      <c r="UX81" s="50"/>
      <c r="UY81" s="50"/>
      <c r="UZ81" s="50"/>
      <c r="VA81" s="50"/>
      <c r="VB81" s="50"/>
      <c r="VC81" s="50"/>
      <c r="VD81" s="50"/>
      <c r="VE81" s="50"/>
      <c r="VF81" s="50"/>
      <c r="VG81" s="50"/>
      <c r="VH81" s="50"/>
      <c r="VI81" s="50"/>
      <c r="VJ81" s="50"/>
      <c r="VK81" s="50"/>
      <c r="VL81" s="50"/>
      <c r="VM81" s="50"/>
      <c r="VN81" s="50"/>
      <c r="VO81" s="50"/>
      <c r="VP81" s="50"/>
      <c r="VQ81" s="50"/>
      <c r="VR81" s="50"/>
      <c r="VS81" s="50"/>
      <c r="VT81" s="50"/>
      <c r="VU81" s="50"/>
      <c r="VV81" s="50"/>
      <c r="VW81" s="50"/>
      <c r="VX81" s="50"/>
      <c r="VY81" s="50"/>
      <c r="VZ81" s="50"/>
      <c r="WA81" s="50"/>
      <c r="WB81" s="50"/>
      <c r="WC81" s="50"/>
      <c r="WD81" s="50"/>
      <c r="WE81" s="50"/>
      <c r="WF81" s="50"/>
      <c r="WG81" s="50"/>
      <c r="WH81" s="50"/>
      <c r="WI81" s="50"/>
      <c r="WJ81" s="50"/>
      <c r="WK81" s="50"/>
      <c r="WL81" s="50"/>
      <c r="WM81" s="50"/>
      <c r="WN81" s="50"/>
      <c r="WO81" s="50"/>
      <c r="WP81" s="50"/>
      <c r="WQ81" s="50"/>
      <c r="WR81" s="50"/>
      <c r="WS81" s="50"/>
      <c r="WT81" s="50"/>
      <c r="WU81" s="50"/>
      <c r="WV81" s="50"/>
      <c r="WW81" s="50"/>
      <c r="WX81" s="50"/>
      <c r="WY81" s="50"/>
      <c r="WZ81" s="50"/>
      <c r="XA81" s="50"/>
      <c r="XB81" s="50"/>
      <c r="XC81" s="50"/>
      <c r="XD81" s="50"/>
      <c r="XE81" s="50"/>
      <c r="XF81" s="50"/>
      <c r="XG81" s="50"/>
      <c r="XH81" s="50"/>
      <c r="XI81" s="50"/>
      <c r="XJ81" s="50"/>
      <c r="XK81" s="50"/>
      <c r="XL81" s="50"/>
      <c r="XM81" s="50"/>
      <c r="XN81" s="50"/>
      <c r="XO81" s="50"/>
      <c r="XP81" s="50"/>
      <c r="XQ81" s="50"/>
      <c r="XR81" s="50"/>
      <c r="XS81" s="50"/>
      <c r="XT81" s="50"/>
      <c r="XU81" s="50"/>
      <c r="XV81" s="50"/>
      <c r="XW81" s="50"/>
      <c r="XX81" s="50"/>
      <c r="XY81" s="50"/>
      <c r="XZ81" s="50"/>
      <c r="YA81" s="50"/>
      <c r="YB81" s="50"/>
      <c r="YC81" s="50"/>
      <c r="YD81" s="50"/>
      <c r="YE81" s="50"/>
      <c r="YF81" s="50"/>
      <c r="YG81" s="50"/>
      <c r="YH81" s="50"/>
      <c r="YI81" s="50"/>
      <c r="YJ81" s="50"/>
      <c r="YK81" s="50"/>
      <c r="YL81" s="50"/>
      <c r="YM81" s="50"/>
      <c r="YN81" s="50"/>
      <c r="YO81" s="50"/>
      <c r="YP81" s="50"/>
      <c r="YQ81" s="50"/>
      <c r="YR81" s="50"/>
      <c r="YS81" s="50"/>
      <c r="YT81" s="50"/>
      <c r="YU81" s="50"/>
      <c r="YV81" s="50"/>
      <c r="YW81" s="50"/>
      <c r="YX81" s="50"/>
      <c r="YY81" s="50"/>
      <c r="YZ81" s="50"/>
      <c r="ZA81" s="50"/>
      <c r="ZB81" s="50"/>
      <c r="ZC81" s="50"/>
      <c r="ZD81" s="50"/>
      <c r="ZE81" s="50"/>
      <c r="ZF81" s="50"/>
      <c r="ZG81" s="50"/>
      <c r="ZH81" s="50"/>
      <c r="ZI81" s="50"/>
      <c r="ZJ81" s="50"/>
      <c r="ZK81" s="50"/>
      <c r="ZL81" s="50"/>
      <c r="ZM81" s="50"/>
      <c r="ZN81" s="50"/>
      <c r="ZO81" s="50"/>
      <c r="ZP81" s="50"/>
      <c r="ZQ81" s="50"/>
      <c r="ZR81" s="50"/>
      <c r="ZS81" s="50"/>
      <c r="ZT81" s="50"/>
      <c r="ZU81" s="50"/>
      <c r="ZV81" s="50"/>
      <c r="ZW81" s="50"/>
      <c r="ZX81" s="50"/>
      <c r="ZY81" s="50"/>
      <c r="ZZ81" s="50"/>
      <c r="AAA81" s="50"/>
      <c r="AAB81" s="50"/>
      <c r="AAC81" s="50"/>
      <c r="AAD81" s="50"/>
      <c r="AAE81" s="50"/>
      <c r="AAF81" s="50"/>
      <c r="AAG81" s="50"/>
      <c r="AAH81" s="50"/>
      <c r="AAI81" s="50"/>
      <c r="AAJ81" s="50"/>
      <c r="AAK81" s="50"/>
      <c r="AAL81" s="50"/>
      <c r="AAM81" s="50"/>
      <c r="AAN81" s="50"/>
      <c r="AAO81" s="50"/>
      <c r="AAP81" s="50"/>
      <c r="AAQ81" s="50"/>
      <c r="AAR81" s="50"/>
      <c r="AAS81" s="50"/>
      <c r="AAT81" s="50"/>
      <c r="AAU81" s="50"/>
      <c r="AAV81" s="50"/>
      <c r="AAW81" s="50"/>
      <c r="AAX81" s="50"/>
      <c r="AAY81" s="50"/>
      <c r="AAZ81" s="50"/>
      <c r="ABA81" s="50"/>
      <c r="ABB81" s="50"/>
      <c r="ABC81" s="50"/>
      <c r="ABD81" s="50"/>
      <c r="ABE81" s="50"/>
      <c r="ABF81" s="50"/>
      <c r="ABG81" s="50"/>
      <c r="ABH81" s="50"/>
      <c r="ABI81" s="50"/>
      <c r="ABJ81" s="50"/>
      <c r="ABK81" s="50"/>
      <c r="ABL81" s="50"/>
      <c r="ABM81" s="50"/>
      <c r="ABN81" s="50"/>
      <c r="ABO81" s="50"/>
      <c r="ABP81" s="50"/>
      <c r="ABQ81" s="50"/>
      <c r="ABR81" s="50"/>
      <c r="ABS81" s="50"/>
      <c r="ABT81" s="50"/>
      <c r="ABU81" s="50"/>
      <c r="ABV81" s="50"/>
      <c r="ABW81" s="50"/>
      <c r="ABX81" s="50"/>
      <c r="ABY81" s="50"/>
      <c r="ABZ81" s="50"/>
      <c r="ACA81" s="50"/>
      <c r="ACB81" s="50"/>
      <c r="ACC81" s="50"/>
      <c r="ACD81" s="50"/>
      <c r="ACE81" s="50"/>
      <c r="ACF81" s="50"/>
      <c r="ACG81" s="50"/>
      <c r="ACH81" s="50"/>
      <c r="ACI81" s="50"/>
      <c r="ACJ81" s="50"/>
      <c r="ACK81" s="50"/>
      <c r="ACL81" s="50"/>
      <c r="ACM81" s="50"/>
      <c r="ACN81" s="50"/>
      <c r="ACO81" s="50"/>
      <c r="ACP81" s="50"/>
      <c r="ACQ81" s="50"/>
      <c r="ACR81" s="50"/>
      <c r="ACS81" s="50"/>
      <c r="ACT81" s="50"/>
      <c r="ACU81" s="50"/>
      <c r="ACV81" s="50"/>
      <c r="ACW81" s="50"/>
      <c r="ACX81" s="50"/>
      <c r="ACY81" s="50"/>
      <c r="ACZ81" s="50"/>
      <c r="ADA81" s="50"/>
      <c r="ADB81" s="50"/>
      <c r="ADC81" s="50"/>
      <c r="ADD81" s="50"/>
      <c r="ADE81" s="50"/>
      <c r="ADF81" s="50"/>
      <c r="ADG81" s="50"/>
      <c r="ADH81" s="50"/>
      <c r="ADI81" s="50"/>
      <c r="ADJ81" s="50"/>
      <c r="ADK81" s="50"/>
      <c r="ADL81" s="50"/>
      <c r="ADM81" s="50"/>
      <c r="ADN81" s="50"/>
      <c r="ADO81" s="50"/>
      <c r="ADP81" s="50"/>
      <c r="ADQ81" s="50"/>
      <c r="ADR81" s="50"/>
      <c r="ADS81" s="50"/>
      <c r="ADT81" s="50"/>
      <c r="ADU81" s="50"/>
      <c r="ADV81" s="50"/>
      <c r="ADW81" s="50"/>
      <c r="ADX81" s="50"/>
      <c r="ADY81" s="50"/>
      <c r="ADZ81" s="50"/>
      <c r="AEA81" s="50"/>
      <c r="AEB81" s="50"/>
      <c r="AEC81" s="50"/>
      <c r="AED81" s="50"/>
      <c r="AEE81" s="50"/>
      <c r="AEF81" s="50"/>
      <c r="AEG81" s="50"/>
      <c r="AEH81" s="50"/>
      <c r="AEI81" s="50"/>
      <c r="AEJ81" s="50"/>
      <c r="AEK81" s="50"/>
      <c r="AEL81" s="50"/>
      <c r="AEM81" s="50"/>
      <c r="AEN81" s="50"/>
      <c r="AEO81" s="50"/>
      <c r="AEP81" s="50"/>
      <c r="AEQ81" s="50"/>
      <c r="AER81" s="50"/>
      <c r="AES81" s="50"/>
      <c r="AET81" s="50"/>
      <c r="AEU81" s="50"/>
      <c r="AEV81" s="50"/>
      <c r="AEW81" s="50"/>
      <c r="AEX81" s="50"/>
      <c r="AEY81" s="50"/>
      <c r="AEZ81" s="50"/>
      <c r="AFA81" s="50"/>
      <c r="AFB81" s="50"/>
      <c r="AFC81" s="50"/>
      <c r="AFD81" s="50"/>
      <c r="AFE81" s="50"/>
      <c r="AFF81" s="50"/>
      <c r="AFG81" s="50"/>
      <c r="AFH81" s="50"/>
      <c r="AFI81" s="50"/>
      <c r="AFJ81" s="50"/>
      <c r="AFK81" s="50"/>
      <c r="AFL81" s="50"/>
      <c r="AFM81" s="50"/>
      <c r="AFN81" s="50"/>
      <c r="AFO81" s="50"/>
      <c r="AFP81" s="50"/>
      <c r="AFQ81" s="50"/>
      <c r="AFR81" s="50"/>
      <c r="AFS81" s="50"/>
      <c r="AFT81" s="50"/>
      <c r="AFU81" s="50"/>
      <c r="AFV81" s="50"/>
      <c r="AFW81" s="50"/>
      <c r="AFX81" s="50"/>
      <c r="AFY81" s="50"/>
      <c r="AFZ81" s="50"/>
      <c r="AGA81" s="50"/>
      <c r="AGB81" s="50"/>
      <c r="AGC81" s="50"/>
      <c r="AGD81" s="50"/>
      <c r="AGE81" s="50"/>
      <c r="AGF81" s="50"/>
      <c r="AGG81" s="50"/>
      <c r="AGH81" s="50"/>
      <c r="AGI81" s="50"/>
      <c r="AGJ81" s="50"/>
      <c r="AGK81" s="50"/>
      <c r="AGL81" s="50"/>
      <c r="AGM81" s="50"/>
      <c r="AGN81" s="50"/>
      <c r="AGO81" s="50"/>
      <c r="AGP81" s="50"/>
      <c r="AGQ81" s="50"/>
      <c r="AGR81" s="50"/>
      <c r="AGS81" s="50"/>
      <c r="AGT81" s="50"/>
      <c r="AGU81" s="50"/>
      <c r="AGV81" s="50"/>
      <c r="AGW81" s="50"/>
      <c r="AGX81" s="50"/>
      <c r="AGY81" s="50"/>
      <c r="AGZ81" s="50"/>
      <c r="AHA81" s="50"/>
      <c r="AHB81" s="50"/>
      <c r="AHC81" s="50"/>
      <c r="AHD81" s="50"/>
      <c r="AHE81" s="50"/>
      <c r="AHF81" s="50"/>
      <c r="AHG81" s="50"/>
      <c r="AHH81" s="50"/>
      <c r="AHI81" s="50"/>
      <c r="AHJ81" s="50"/>
      <c r="AHK81" s="50"/>
      <c r="AHL81" s="50"/>
      <c r="AHM81" s="50"/>
      <c r="AHN81" s="50"/>
      <c r="AHO81" s="50"/>
      <c r="AHP81" s="50"/>
      <c r="AHQ81" s="50"/>
      <c r="AHR81" s="50"/>
      <c r="AHS81" s="50"/>
      <c r="AHT81" s="50"/>
      <c r="AHU81" s="50"/>
      <c r="AHV81" s="50"/>
      <c r="AHW81" s="50"/>
      <c r="AHX81" s="50"/>
      <c r="AHY81" s="50"/>
      <c r="AHZ81" s="50"/>
      <c r="AIA81" s="50"/>
      <c r="AIB81" s="50"/>
      <c r="AIC81" s="50"/>
      <c r="AID81" s="50"/>
      <c r="AIE81" s="50"/>
      <c r="AIF81" s="50"/>
      <c r="AIG81" s="50"/>
      <c r="AIH81" s="50"/>
      <c r="AII81" s="50"/>
      <c r="AIJ81" s="50"/>
    </row>
    <row r="82" spans="1:920" s="51" customFormat="1">
      <c r="A82" s="45">
        <v>0.5</v>
      </c>
      <c r="B82" s="45">
        <v>1.33</v>
      </c>
      <c r="C82" s="45" t="str">
        <f t="shared" si="3"/>
        <v/>
      </c>
      <c r="D82" s="45" t="str">
        <f t="shared" si="3"/>
        <v/>
      </c>
      <c r="E82" s="183" t="s">
        <v>2369</v>
      </c>
      <c r="F82" s="190" t="s">
        <v>2370</v>
      </c>
      <c r="G82" s="237"/>
      <c r="H82" s="237" t="s">
        <v>2336</v>
      </c>
      <c r="I82" s="185">
        <v>550</v>
      </c>
      <c r="J82" s="112"/>
      <c r="K82" s="112"/>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c r="FV82" s="50"/>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0"/>
      <c r="SD82" s="50"/>
      <c r="SE82" s="50"/>
      <c r="SF82" s="50"/>
      <c r="SG82" s="50"/>
      <c r="SH82" s="50"/>
      <c r="SI82" s="50"/>
      <c r="SJ82" s="50"/>
      <c r="SK82" s="50"/>
      <c r="SL82" s="50"/>
      <c r="SM82" s="50"/>
      <c r="SN82" s="50"/>
      <c r="SO82" s="50"/>
      <c r="SP82" s="50"/>
      <c r="SQ82" s="50"/>
      <c r="SR82" s="50"/>
      <c r="SS82" s="50"/>
      <c r="ST82" s="50"/>
      <c r="SU82" s="50"/>
      <c r="SV82" s="50"/>
      <c r="SW82" s="50"/>
      <c r="SX82" s="50"/>
      <c r="SY82" s="50"/>
      <c r="SZ82" s="50"/>
      <c r="TA82" s="50"/>
      <c r="TB82" s="50"/>
      <c r="TC82" s="50"/>
      <c r="TD82" s="50"/>
      <c r="TE82" s="50"/>
      <c r="TF82" s="50"/>
      <c r="TG82" s="50"/>
      <c r="TH82" s="50"/>
      <c r="TI82" s="50"/>
      <c r="TJ82" s="50"/>
      <c r="TK82" s="50"/>
      <c r="TL82" s="50"/>
      <c r="TM82" s="50"/>
      <c r="TN82" s="50"/>
      <c r="TO82" s="50"/>
      <c r="TP82" s="50"/>
      <c r="TQ82" s="50"/>
      <c r="TR82" s="50"/>
      <c r="TS82" s="50"/>
      <c r="TT82" s="50"/>
      <c r="TU82" s="50"/>
      <c r="TV82" s="50"/>
      <c r="TW82" s="50"/>
      <c r="TX82" s="50"/>
      <c r="TY82" s="50"/>
      <c r="TZ82" s="50"/>
      <c r="UA82" s="50"/>
      <c r="UB82" s="50"/>
      <c r="UC82" s="50"/>
      <c r="UD82" s="50"/>
      <c r="UE82" s="50"/>
      <c r="UF82" s="50"/>
      <c r="UG82" s="50"/>
      <c r="UH82" s="50"/>
      <c r="UI82" s="50"/>
      <c r="UJ82" s="50"/>
      <c r="UK82" s="50"/>
      <c r="UL82" s="50"/>
      <c r="UM82" s="50"/>
      <c r="UN82" s="50"/>
      <c r="UO82" s="50"/>
      <c r="UP82" s="50"/>
      <c r="UQ82" s="50"/>
      <c r="UR82" s="50"/>
      <c r="US82" s="50"/>
      <c r="UT82" s="50"/>
      <c r="UU82" s="50"/>
      <c r="UV82" s="50"/>
      <c r="UW82" s="50"/>
      <c r="UX82" s="50"/>
      <c r="UY82" s="50"/>
      <c r="UZ82" s="50"/>
      <c r="VA82" s="50"/>
      <c r="VB82" s="50"/>
      <c r="VC82" s="50"/>
      <c r="VD82" s="50"/>
      <c r="VE82" s="50"/>
      <c r="VF82" s="50"/>
      <c r="VG82" s="50"/>
      <c r="VH82" s="50"/>
      <c r="VI82" s="50"/>
      <c r="VJ82" s="50"/>
      <c r="VK82" s="50"/>
      <c r="VL82" s="50"/>
      <c r="VM82" s="50"/>
      <c r="VN82" s="50"/>
      <c r="VO82" s="50"/>
      <c r="VP82" s="50"/>
      <c r="VQ82" s="50"/>
      <c r="VR82" s="50"/>
      <c r="VS82" s="50"/>
      <c r="VT82" s="50"/>
      <c r="VU82" s="50"/>
      <c r="VV82" s="50"/>
      <c r="VW82" s="50"/>
      <c r="VX82" s="50"/>
      <c r="VY82" s="50"/>
      <c r="VZ82" s="50"/>
      <c r="WA82" s="50"/>
      <c r="WB82" s="50"/>
      <c r="WC82" s="50"/>
      <c r="WD82" s="50"/>
      <c r="WE82" s="50"/>
      <c r="WF82" s="50"/>
      <c r="WG82" s="50"/>
      <c r="WH82" s="50"/>
      <c r="WI82" s="50"/>
      <c r="WJ82" s="50"/>
      <c r="WK82" s="50"/>
      <c r="WL82" s="50"/>
      <c r="WM82" s="50"/>
      <c r="WN82" s="50"/>
      <c r="WO82" s="50"/>
      <c r="WP82" s="50"/>
      <c r="WQ82" s="50"/>
      <c r="WR82" s="50"/>
      <c r="WS82" s="50"/>
      <c r="WT82" s="50"/>
      <c r="WU82" s="50"/>
      <c r="WV82" s="50"/>
      <c r="WW82" s="50"/>
      <c r="WX82" s="50"/>
      <c r="WY82" s="50"/>
      <c r="WZ82" s="50"/>
      <c r="XA82" s="50"/>
      <c r="XB82" s="50"/>
      <c r="XC82" s="50"/>
      <c r="XD82" s="50"/>
      <c r="XE82" s="50"/>
      <c r="XF82" s="50"/>
      <c r="XG82" s="50"/>
      <c r="XH82" s="50"/>
      <c r="XI82" s="50"/>
      <c r="XJ82" s="50"/>
      <c r="XK82" s="50"/>
      <c r="XL82" s="50"/>
      <c r="XM82" s="50"/>
      <c r="XN82" s="50"/>
      <c r="XO82" s="50"/>
      <c r="XP82" s="50"/>
      <c r="XQ82" s="50"/>
      <c r="XR82" s="50"/>
      <c r="XS82" s="50"/>
      <c r="XT82" s="50"/>
      <c r="XU82" s="50"/>
      <c r="XV82" s="50"/>
      <c r="XW82" s="50"/>
      <c r="XX82" s="50"/>
      <c r="XY82" s="50"/>
      <c r="XZ82" s="50"/>
      <c r="YA82" s="50"/>
      <c r="YB82" s="50"/>
      <c r="YC82" s="50"/>
      <c r="YD82" s="50"/>
      <c r="YE82" s="50"/>
      <c r="YF82" s="50"/>
      <c r="YG82" s="50"/>
      <c r="YH82" s="50"/>
      <c r="YI82" s="50"/>
      <c r="YJ82" s="50"/>
      <c r="YK82" s="50"/>
      <c r="YL82" s="50"/>
      <c r="YM82" s="50"/>
      <c r="YN82" s="50"/>
      <c r="YO82" s="50"/>
      <c r="YP82" s="50"/>
      <c r="YQ82" s="50"/>
      <c r="YR82" s="50"/>
      <c r="YS82" s="50"/>
      <c r="YT82" s="50"/>
      <c r="YU82" s="50"/>
      <c r="YV82" s="50"/>
      <c r="YW82" s="50"/>
      <c r="YX82" s="50"/>
      <c r="YY82" s="50"/>
      <c r="YZ82" s="50"/>
      <c r="ZA82" s="50"/>
      <c r="ZB82" s="50"/>
      <c r="ZC82" s="50"/>
      <c r="ZD82" s="50"/>
      <c r="ZE82" s="50"/>
      <c r="ZF82" s="50"/>
      <c r="ZG82" s="50"/>
      <c r="ZH82" s="50"/>
      <c r="ZI82" s="50"/>
      <c r="ZJ82" s="50"/>
      <c r="ZK82" s="50"/>
      <c r="ZL82" s="50"/>
      <c r="ZM82" s="50"/>
      <c r="ZN82" s="50"/>
      <c r="ZO82" s="50"/>
      <c r="ZP82" s="50"/>
      <c r="ZQ82" s="50"/>
      <c r="ZR82" s="50"/>
      <c r="ZS82" s="50"/>
      <c r="ZT82" s="50"/>
      <c r="ZU82" s="50"/>
      <c r="ZV82" s="50"/>
      <c r="ZW82" s="50"/>
      <c r="ZX82" s="50"/>
      <c r="ZY82" s="50"/>
      <c r="ZZ82" s="50"/>
      <c r="AAA82" s="50"/>
      <c r="AAB82" s="50"/>
      <c r="AAC82" s="50"/>
      <c r="AAD82" s="50"/>
      <c r="AAE82" s="50"/>
      <c r="AAF82" s="50"/>
      <c r="AAG82" s="50"/>
      <c r="AAH82" s="50"/>
      <c r="AAI82" s="50"/>
      <c r="AAJ82" s="50"/>
      <c r="AAK82" s="50"/>
      <c r="AAL82" s="50"/>
      <c r="AAM82" s="50"/>
      <c r="AAN82" s="50"/>
      <c r="AAO82" s="50"/>
      <c r="AAP82" s="50"/>
      <c r="AAQ82" s="50"/>
      <c r="AAR82" s="50"/>
      <c r="AAS82" s="50"/>
      <c r="AAT82" s="50"/>
      <c r="AAU82" s="50"/>
      <c r="AAV82" s="50"/>
      <c r="AAW82" s="50"/>
      <c r="AAX82" s="50"/>
      <c r="AAY82" s="50"/>
      <c r="AAZ82" s="50"/>
      <c r="ABA82" s="50"/>
      <c r="ABB82" s="50"/>
      <c r="ABC82" s="50"/>
      <c r="ABD82" s="50"/>
      <c r="ABE82" s="50"/>
      <c r="ABF82" s="50"/>
      <c r="ABG82" s="50"/>
      <c r="ABH82" s="50"/>
      <c r="ABI82" s="50"/>
      <c r="ABJ82" s="50"/>
      <c r="ABK82" s="50"/>
      <c r="ABL82" s="50"/>
      <c r="ABM82" s="50"/>
      <c r="ABN82" s="50"/>
      <c r="ABO82" s="50"/>
      <c r="ABP82" s="50"/>
      <c r="ABQ82" s="50"/>
      <c r="ABR82" s="50"/>
      <c r="ABS82" s="50"/>
      <c r="ABT82" s="50"/>
      <c r="ABU82" s="50"/>
      <c r="ABV82" s="50"/>
      <c r="ABW82" s="50"/>
      <c r="ABX82" s="50"/>
      <c r="ABY82" s="50"/>
      <c r="ABZ82" s="50"/>
      <c r="ACA82" s="50"/>
      <c r="ACB82" s="50"/>
      <c r="ACC82" s="50"/>
      <c r="ACD82" s="50"/>
      <c r="ACE82" s="50"/>
      <c r="ACF82" s="50"/>
      <c r="ACG82" s="50"/>
      <c r="ACH82" s="50"/>
      <c r="ACI82" s="50"/>
      <c r="ACJ82" s="50"/>
      <c r="ACK82" s="50"/>
      <c r="ACL82" s="50"/>
      <c r="ACM82" s="50"/>
      <c r="ACN82" s="50"/>
      <c r="ACO82" s="50"/>
      <c r="ACP82" s="50"/>
      <c r="ACQ82" s="50"/>
      <c r="ACR82" s="50"/>
      <c r="ACS82" s="50"/>
      <c r="ACT82" s="50"/>
      <c r="ACU82" s="50"/>
      <c r="ACV82" s="50"/>
      <c r="ACW82" s="50"/>
      <c r="ACX82" s="50"/>
      <c r="ACY82" s="50"/>
      <c r="ACZ82" s="50"/>
      <c r="ADA82" s="50"/>
      <c r="ADB82" s="50"/>
      <c r="ADC82" s="50"/>
      <c r="ADD82" s="50"/>
      <c r="ADE82" s="50"/>
      <c r="ADF82" s="50"/>
      <c r="ADG82" s="50"/>
      <c r="ADH82" s="50"/>
      <c r="ADI82" s="50"/>
      <c r="ADJ82" s="50"/>
      <c r="ADK82" s="50"/>
      <c r="ADL82" s="50"/>
      <c r="ADM82" s="50"/>
      <c r="ADN82" s="50"/>
      <c r="ADO82" s="50"/>
      <c r="ADP82" s="50"/>
      <c r="ADQ82" s="50"/>
      <c r="ADR82" s="50"/>
      <c r="ADS82" s="50"/>
      <c r="ADT82" s="50"/>
      <c r="ADU82" s="50"/>
      <c r="ADV82" s="50"/>
      <c r="ADW82" s="50"/>
      <c r="ADX82" s="50"/>
      <c r="ADY82" s="50"/>
      <c r="ADZ82" s="50"/>
      <c r="AEA82" s="50"/>
      <c r="AEB82" s="50"/>
      <c r="AEC82" s="50"/>
      <c r="AED82" s="50"/>
      <c r="AEE82" s="50"/>
      <c r="AEF82" s="50"/>
      <c r="AEG82" s="50"/>
      <c r="AEH82" s="50"/>
      <c r="AEI82" s="50"/>
      <c r="AEJ82" s="50"/>
      <c r="AEK82" s="50"/>
      <c r="AEL82" s="50"/>
      <c r="AEM82" s="50"/>
      <c r="AEN82" s="50"/>
      <c r="AEO82" s="50"/>
      <c r="AEP82" s="50"/>
      <c r="AEQ82" s="50"/>
      <c r="AER82" s="50"/>
      <c r="AES82" s="50"/>
      <c r="AET82" s="50"/>
      <c r="AEU82" s="50"/>
      <c r="AEV82" s="50"/>
      <c r="AEW82" s="50"/>
      <c r="AEX82" s="50"/>
      <c r="AEY82" s="50"/>
      <c r="AEZ82" s="50"/>
      <c r="AFA82" s="50"/>
      <c r="AFB82" s="50"/>
      <c r="AFC82" s="50"/>
      <c r="AFD82" s="50"/>
      <c r="AFE82" s="50"/>
      <c r="AFF82" s="50"/>
      <c r="AFG82" s="50"/>
      <c r="AFH82" s="50"/>
      <c r="AFI82" s="50"/>
      <c r="AFJ82" s="50"/>
      <c r="AFK82" s="50"/>
      <c r="AFL82" s="50"/>
      <c r="AFM82" s="50"/>
      <c r="AFN82" s="50"/>
      <c r="AFO82" s="50"/>
      <c r="AFP82" s="50"/>
      <c r="AFQ82" s="50"/>
      <c r="AFR82" s="50"/>
      <c r="AFS82" s="50"/>
      <c r="AFT82" s="50"/>
      <c r="AFU82" s="50"/>
      <c r="AFV82" s="50"/>
      <c r="AFW82" s="50"/>
      <c r="AFX82" s="50"/>
      <c r="AFY82" s="50"/>
      <c r="AFZ82" s="50"/>
      <c r="AGA82" s="50"/>
      <c r="AGB82" s="50"/>
      <c r="AGC82" s="50"/>
      <c r="AGD82" s="50"/>
      <c r="AGE82" s="50"/>
      <c r="AGF82" s="50"/>
      <c r="AGG82" s="50"/>
      <c r="AGH82" s="50"/>
      <c r="AGI82" s="50"/>
      <c r="AGJ82" s="50"/>
      <c r="AGK82" s="50"/>
      <c r="AGL82" s="50"/>
      <c r="AGM82" s="50"/>
      <c r="AGN82" s="50"/>
      <c r="AGO82" s="50"/>
      <c r="AGP82" s="50"/>
      <c r="AGQ82" s="50"/>
      <c r="AGR82" s="50"/>
      <c r="AGS82" s="50"/>
      <c r="AGT82" s="50"/>
      <c r="AGU82" s="50"/>
      <c r="AGV82" s="50"/>
      <c r="AGW82" s="50"/>
      <c r="AGX82" s="50"/>
      <c r="AGY82" s="50"/>
      <c r="AGZ82" s="50"/>
      <c r="AHA82" s="50"/>
      <c r="AHB82" s="50"/>
      <c r="AHC82" s="50"/>
      <c r="AHD82" s="50"/>
      <c r="AHE82" s="50"/>
      <c r="AHF82" s="50"/>
      <c r="AHG82" s="50"/>
      <c r="AHH82" s="50"/>
      <c r="AHI82" s="50"/>
      <c r="AHJ82" s="50"/>
      <c r="AHK82" s="50"/>
      <c r="AHL82" s="50"/>
      <c r="AHM82" s="50"/>
      <c r="AHN82" s="50"/>
      <c r="AHO82" s="50"/>
      <c r="AHP82" s="50"/>
      <c r="AHQ82" s="50"/>
      <c r="AHR82" s="50"/>
      <c r="AHS82" s="50"/>
      <c r="AHT82" s="50"/>
      <c r="AHU82" s="50"/>
      <c r="AHV82" s="50"/>
      <c r="AHW82" s="50"/>
      <c r="AHX82" s="50"/>
      <c r="AHY82" s="50"/>
      <c r="AHZ82" s="50"/>
      <c r="AIA82" s="50"/>
      <c r="AIB82" s="50"/>
      <c r="AIC82" s="50"/>
      <c r="AID82" s="50"/>
      <c r="AIE82" s="50"/>
      <c r="AIF82" s="50"/>
      <c r="AIG82" s="50"/>
      <c r="AIH82" s="50"/>
      <c r="AII82" s="50"/>
      <c r="AIJ82" s="50"/>
    </row>
    <row r="83" spans="1:920" s="51" customFormat="1">
      <c r="A83" s="45">
        <v>0.51</v>
      </c>
      <c r="B83" s="45">
        <v>1.34</v>
      </c>
      <c r="C83" s="45" t="str">
        <f t="shared" si="3"/>
        <v/>
      </c>
      <c r="D83" s="45" t="str">
        <f t="shared" si="3"/>
        <v/>
      </c>
      <c r="E83" s="183" t="s">
        <v>2371</v>
      </c>
      <c r="F83" s="190" t="s">
        <v>2372</v>
      </c>
      <c r="G83" s="237"/>
      <c r="H83" s="237" t="s">
        <v>2336</v>
      </c>
      <c r="I83" s="185">
        <v>551</v>
      </c>
      <c r="J83" s="112"/>
      <c r="K83" s="112"/>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U83" s="50"/>
      <c r="CV83" s="50"/>
      <c r="CW83" s="50"/>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V83" s="50"/>
      <c r="DW83" s="50"/>
      <c r="DX83" s="50"/>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W83" s="50"/>
      <c r="EX83" s="50"/>
      <c r="EY83" s="50"/>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X83" s="50"/>
      <c r="FY83" s="50"/>
      <c r="FZ83" s="50"/>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Y83" s="50"/>
      <c r="GZ83" s="50"/>
      <c r="HA83" s="50"/>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c r="HZ83" s="50"/>
      <c r="IA83" s="50"/>
      <c r="IB83" s="50"/>
      <c r="IC83" s="50"/>
      <c r="ID83" s="50"/>
      <c r="IE83" s="50"/>
      <c r="IF83" s="50"/>
      <c r="IG83" s="50"/>
      <c r="IH83" s="50"/>
      <c r="II83" s="50"/>
      <c r="IJ83" s="50"/>
      <c r="IK83" s="50"/>
      <c r="IL83" s="50"/>
      <c r="IM83" s="50"/>
      <c r="IN83" s="50"/>
      <c r="IO83" s="50"/>
      <c r="IP83" s="50"/>
      <c r="IQ83" s="50"/>
      <c r="IR83" s="50"/>
      <c r="IS83" s="50"/>
      <c r="IT83" s="50"/>
      <c r="IU83" s="50"/>
      <c r="IV83" s="50"/>
      <c r="IW83" s="50"/>
      <c r="IX83" s="50"/>
      <c r="IY83" s="50"/>
      <c r="IZ83" s="50"/>
      <c r="JA83" s="50"/>
      <c r="JB83" s="50"/>
      <c r="JC83" s="50"/>
      <c r="JD83" s="50"/>
      <c r="JE83" s="50"/>
      <c r="JF83" s="50"/>
      <c r="JG83" s="50"/>
      <c r="JH83" s="50"/>
      <c r="JI83" s="50"/>
      <c r="JJ83" s="50"/>
      <c r="JK83" s="50"/>
      <c r="JL83" s="50"/>
      <c r="JM83" s="50"/>
      <c r="JN83" s="50"/>
      <c r="JO83" s="50"/>
      <c r="JP83" s="50"/>
      <c r="JQ83" s="50"/>
      <c r="JR83" s="50"/>
      <c r="JS83" s="50"/>
      <c r="JT83" s="50"/>
      <c r="JU83" s="50"/>
      <c r="JV83" s="50"/>
      <c r="JW83" s="50"/>
      <c r="JX83" s="50"/>
      <c r="JY83" s="50"/>
      <c r="JZ83" s="50"/>
      <c r="KA83" s="50"/>
      <c r="KB83" s="50"/>
      <c r="KC83" s="50"/>
      <c r="KD83" s="50"/>
      <c r="KE83" s="50"/>
      <c r="KF83" s="50"/>
      <c r="KG83" s="50"/>
      <c r="KH83" s="50"/>
      <c r="KI83" s="50"/>
      <c r="KJ83" s="50"/>
      <c r="KK83" s="50"/>
      <c r="KL83" s="50"/>
      <c r="KM83" s="50"/>
      <c r="KN83" s="50"/>
      <c r="KO83" s="50"/>
      <c r="KP83" s="50"/>
      <c r="KQ83" s="50"/>
      <c r="KR83" s="50"/>
      <c r="KS83" s="50"/>
      <c r="KT83" s="50"/>
      <c r="KU83" s="50"/>
      <c r="KV83" s="50"/>
      <c r="KW83" s="50"/>
      <c r="KX83" s="50"/>
      <c r="KY83" s="50"/>
      <c r="KZ83" s="50"/>
      <c r="LA83" s="50"/>
      <c r="LB83" s="50"/>
      <c r="LC83" s="50"/>
      <c r="LD83" s="50"/>
      <c r="LE83" s="50"/>
      <c r="LF83" s="50"/>
      <c r="LG83" s="50"/>
      <c r="LH83" s="50"/>
      <c r="LI83" s="50"/>
      <c r="LJ83" s="50"/>
      <c r="LK83" s="50"/>
      <c r="LL83" s="50"/>
      <c r="LM83" s="50"/>
      <c r="LN83" s="50"/>
      <c r="LO83" s="50"/>
      <c r="LP83" s="50"/>
      <c r="LQ83" s="50"/>
      <c r="LR83" s="50"/>
      <c r="LS83" s="50"/>
      <c r="LT83" s="50"/>
      <c r="LU83" s="50"/>
      <c r="LV83" s="50"/>
      <c r="LW83" s="50"/>
      <c r="LX83" s="50"/>
      <c r="LY83" s="50"/>
      <c r="LZ83" s="50"/>
      <c r="MA83" s="50"/>
      <c r="MB83" s="50"/>
      <c r="MC83" s="50"/>
      <c r="MD83" s="50"/>
      <c r="ME83" s="50"/>
      <c r="MF83" s="50"/>
      <c r="MG83" s="50"/>
      <c r="MH83" s="50"/>
      <c r="MI83" s="50"/>
      <c r="MJ83" s="50"/>
      <c r="MK83" s="50"/>
      <c r="ML83" s="50"/>
      <c r="MM83" s="50"/>
      <c r="MN83" s="50"/>
      <c r="MO83" s="50"/>
      <c r="MP83" s="50"/>
      <c r="MQ83" s="50"/>
      <c r="MR83" s="50"/>
      <c r="MS83" s="50"/>
      <c r="MT83" s="50"/>
      <c r="MU83" s="50"/>
      <c r="MV83" s="50"/>
      <c r="MW83" s="50"/>
      <c r="MX83" s="50"/>
      <c r="MY83" s="50"/>
      <c r="MZ83" s="50"/>
      <c r="NA83" s="50"/>
      <c r="NB83" s="50"/>
      <c r="NC83" s="50"/>
      <c r="ND83" s="50"/>
      <c r="NE83" s="50"/>
      <c r="NF83" s="50"/>
      <c r="NG83" s="50"/>
      <c r="NH83" s="50"/>
      <c r="NI83" s="50"/>
      <c r="NJ83" s="50"/>
      <c r="NK83" s="50"/>
      <c r="NL83" s="50"/>
      <c r="NM83" s="50"/>
      <c r="NN83" s="50"/>
      <c r="NO83" s="50"/>
      <c r="NP83" s="50"/>
      <c r="NQ83" s="50"/>
      <c r="NR83" s="50"/>
      <c r="NS83" s="50"/>
      <c r="NT83" s="50"/>
      <c r="NU83" s="50"/>
      <c r="NV83" s="50"/>
      <c r="NW83" s="50"/>
      <c r="NX83" s="50"/>
      <c r="NY83" s="50"/>
      <c r="NZ83" s="50"/>
      <c r="OA83" s="50"/>
      <c r="OB83" s="50"/>
      <c r="OC83" s="50"/>
      <c r="OD83" s="50"/>
      <c r="OE83" s="50"/>
      <c r="OF83" s="50"/>
      <c r="OG83" s="50"/>
      <c r="OH83" s="50"/>
      <c r="OI83" s="50"/>
      <c r="OJ83" s="50"/>
      <c r="OK83" s="50"/>
      <c r="OL83" s="50"/>
      <c r="OM83" s="50"/>
      <c r="ON83" s="50"/>
      <c r="OO83" s="50"/>
      <c r="OP83" s="50"/>
      <c r="OQ83" s="50"/>
      <c r="OR83" s="50"/>
      <c r="OS83" s="50"/>
      <c r="OT83" s="50"/>
      <c r="OU83" s="50"/>
      <c r="OV83" s="50"/>
      <c r="OW83" s="50"/>
      <c r="OX83" s="50"/>
      <c r="OY83" s="50"/>
      <c r="OZ83" s="50"/>
      <c r="PA83" s="50"/>
      <c r="PB83" s="50"/>
      <c r="PC83" s="50"/>
      <c r="PD83" s="50"/>
      <c r="PE83" s="50"/>
      <c r="PF83" s="50"/>
      <c r="PG83" s="50"/>
      <c r="PH83" s="50"/>
      <c r="PI83" s="50"/>
      <c r="PJ83" s="50"/>
      <c r="PK83" s="50"/>
      <c r="PL83" s="50"/>
      <c r="PM83" s="50"/>
      <c r="PN83" s="50"/>
      <c r="PO83" s="50"/>
      <c r="PP83" s="50"/>
      <c r="PQ83" s="50"/>
      <c r="PR83" s="50"/>
      <c r="PS83" s="50"/>
      <c r="PT83" s="50"/>
      <c r="PU83" s="50"/>
      <c r="PV83" s="50"/>
      <c r="PW83" s="50"/>
      <c r="PX83" s="50"/>
      <c r="PY83" s="50"/>
      <c r="PZ83" s="50"/>
      <c r="QA83" s="50"/>
      <c r="QB83" s="50"/>
      <c r="QC83" s="50"/>
      <c r="QD83" s="50"/>
      <c r="QE83" s="50"/>
      <c r="QF83" s="50"/>
      <c r="QG83" s="50"/>
      <c r="QH83" s="50"/>
      <c r="QI83" s="50"/>
      <c r="QJ83" s="50"/>
      <c r="QK83" s="50"/>
      <c r="QL83" s="50"/>
      <c r="QM83" s="50"/>
      <c r="QN83" s="50"/>
      <c r="QO83" s="50"/>
      <c r="QP83" s="50"/>
      <c r="QQ83" s="50"/>
      <c r="QR83" s="50"/>
      <c r="QS83" s="50"/>
      <c r="QT83" s="50"/>
      <c r="QU83" s="50"/>
      <c r="QV83" s="50"/>
      <c r="QW83" s="50"/>
      <c r="QX83" s="50"/>
      <c r="QY83" s="50"/>
      <c r="QZ83" s="50"/>
      <c r="RA83" s="50"/>
      <c r="RB83" s="50"/>
      <c r="RC83" s="50"/>
      <c r="RD83" s="50"/>
      <c r="RE83" s="50"/>
      <c r="RF83" s="50"/>
      <c r="RG83" s="50"/>
      <c r="RH83" s="50"/>
      <c r="RI83" s="50"/>
      <c r="RJ83" s="50"/>
      <c r="RK83" s="50"/>
      <c r="RL83" s="50"/>
      <c r="RM83" s="50"/>
      <c r="RN83" s="50"/>
      <c r="RO83" s="50"/>
      <c r="RP83" s="50"/>
      <c r="RQ83" s="50"/>
      <c r="RR83" s="50"/>
      <c r="RS83" s="50"/>
      <c r="RT83" s="50"/>
      <c r="RU83" s="50"/>
      <c r="RV83" s="50"/>
      <c r="RW83" s="50"/>
      <c r="RX83" s="50"/>
      <c r="RY83" s="50"/>
      <c r="RZ83" s="50"/>
      <c r="SA83" s="50"/>
      <c r="SB83" s="50"/>
      <c r="SC83" s="50"/>
      <c r="SD83" s="50"/>
      <c r="SE83" s="50"/>
      <c r="SF83" s="50"/>
      <c r="SG83" s="50"/>
      <c r="SH83" s="50"/>
      <c r="SI83" s="50"/>
      <c r="SJ83" s="50"/>
      <c r="SK83" s="50"/>
      <c r="SL83" s="50"/>
      <c r="SM83" s="50"/>
      <c r="SN83" s="50"/>
      <c r="SO83" s="50"/>
      <c r="SP83" s="50"/>
      <c r="SQ83" s="50"/>
      <c r="SR83" s="50"/>
      <c r="SS83" s="50"/>
      <c r="ST83" s="50"/>
      <c r="SU83" s="50"/>
      <c r="SV83" s="50"/>
      <c r="SW83" s="50"/>
      <c r="SX83" s="50"/>
      <c r="SY83" s="50"/>
      <c r="SZ83" s="50"/>
      <c r="TA83" s="50"/>
      <c r="TB83" s="50"/>
      <c r="TC83" s="50"/>
      <c r="TD83" s="50"/>
      <c r="TE83" s="50"/>
      <c r="TF83" s="50"/>
      <c r="TG83" s="50"/>
      <c r="TH83" s="50"/>
      <c r="TI83" s="50"/>
      <c r="TJ83" s="50"/>
      <c r="TK83" s="50"/>
      <c r="TL83" s="50"/>
      <c r="TM83" s="50"/>
      <c r="TN83" s="50"/>
      <c r="TO83" s="50"/>
      <c r="TP83" s="50"/>
      <c r="TQ83" s="50"/>
      <c r="TR83" s="50"/>
      <c r="TS83" s="50"/>
      <c r="TT83" s="50"/>
      <c r="TU83" s="50"/>
      <c r="TV83" s="50"/>
      <c r="TW83" s="50"/>
      <c r="TX83" s="50"/>
      <c r="TY83" s="50"/>
      <c r="TZ83" s="50"/>
      <c r="UA83" s="50"/>
      <c r="UB83" s="50"/>
      <c r="UC83" s="50"/>
      <c r="UD83" s="50"/>
      <c r="UE83" s="50"/>
      <c r="UF83" s="50"/>
      <c r="UG83" s="50"/>
      <c r="UH83" s="50"/>
      <c r="UI83" s="50"/>
      <c r="UJ83" s="50"/>
      <c r="UK83" s="50"/>
      <c r="UL83" s="50"/>
      <c r="UM83" s="50"/>
      <c r="UN83" s="50"/>
      <c r="UO83" s="50"/>
      <c r="UP83" s="50"/>
      <c r="UQ83" s="50"/>
      <c r="UR83" s="50"/>
      <c r="US83" s="50"/>
      <c r="UT83" s="50"/>
      <c r="UU83" s="50"/>
      <c r="UV83" s="50"/>
      <c r="UW83" s="50"/>
      <c r="UX83" s="50"/>
      <c r="UY83" s="50"/>
      <c r="UZ83" s="50"/>
      <c r="VA83" s="50"/>
      <c r="VB83" s="50"/>
      <c r="VC83" s="50"/>
      <c r="VD83" s="50"/>
      <c r="VE83" s="50"/>
      <c r="VF83" s="50"/>
      <c r="VG83" s="50"/>
      <c r="VH83" s="50"/>
      <c r="VI83" s="50"/>
      <c r="VJ83" s="50"/>
      <c r="VK83" s="50"/>
      <c r="VL83" s="50"/>
      <c r="VM83" s="50"/>
      <c r="VN83" s="50"/>
      <c r="VO83" s="50"/>
      <c r="VP83" s="50"/>
      <c r="VQ83" s="50"/>
      <c r="VR83" s="50"/>
      <c r="VS83" s="50"/>
      <c r="VT83" s="50"/>
      <c r="VU83" s="50"/>
      <c r="VV83" s="50"/>
      <c r="VW83" s="50"/>
      <c r="VX83" s="50"/>
      <c r="VY83" s="50"/>
      <c r="VZ83" s="50"/>
      <c r="WA83" s="50"/>
      <c r="WB83" s="50"/>
      <c r="WC83" s="50"/>
      <c r="WD83" s="50"/>
      <c r="WE83" s="50"/>
      <c r="WF83" s="50"/>
      <c r="WG83" s="50"/>
      <c r="WH83" s="50"/>
      <c r="WI83" s="50"/>
      <c r="WJ83" s="50"/>
      <c r="WK83" s="50"/>
      <c r="WL83" s="50"/>
      <c r="WM83" s="50"/>
      <c r="WN83" s="50"/>
      <c r="WO83" s="50"/>
      <c r="WP83" s="50"/>
      <c r="WQ83" s="50"/>
      <c r="WR83" s="50"/>
      <c r="WS83" s="50"/>
      <c r="WT83" s="50"/>
      <c r="WU83" s="50"/>
      <c r="WV83" s="50"/>
      <c r="WW83" s="50"/>
      <c r="WX83" s="50"/>
      <c r="WY83" s="50"/>
      <c r="WZ83" s="50"/>
      <c r="XA83" s="50"/>
      <c r="XB83" s="50"/>
      <c r="XC83" s="50"/>
      <c r="XD83" s="50"/>
      <c r="XE83" s="50"/>
      <c r="XF83" s="50"/>
      <c r="XG83" s="50"/>
      <c r="XH83" s="50"/>
      <c r="XI83" s="50"/>
      <c r="XJ83" s="50"/>
      <c r="XK83" s="50"/>
      <c r="XL83" s="50"/>
      <c r="XM83" s="50"/>
      <c r="XN83" s="50"/>
      <c r="XO83" s="50"/>
      <c r="XP83" s="50"/>
      <c r="XQ83" s="50"/>
      <c r="XR83" s="50"/>
      <c r="XS83" s="50"/>
      <c r="XT83" s="50"/>
      <c r="XU83" s="50"/>
      <c r="XV83" s="50"/>
      <c r="XW83" s="50"/>
      <c r="XX83" s="50"/>
      <c r="XY83" s="50"/>
      <c r="XZ83" s="50"/>
      <c r="YA83" s="50"/>
      <c r="YB83" s="50"/>
      <c r="YC83" s="50"/>
      <c r="YD83" s="50"/>
      <c r="YE83" s="50"/>
      <c r="YF83" s="50"/>
      <c r="YG83" s="50"/>
      <c r="YH83" s="50"/>
      <c r="YI83" s="50"/>
      <c r="YJ83" s="50"/>
      <c r="YK83" s="50"/>
      <c r="YL83" s="50"/>
      <c r="YM83" s="50"/>
      <c r="YN83" s="50"/>
      <c r="YO83" s="50"/>
      <c r="YP83" s="50"/>
      <c r="YQ83" s="50"/>
      <c r="YR83" s="50"/>
      <c r="YS83" s="50"/>
      <c r="YT83" s="50"/>
      <c r="YU83" s="50"/>
      <c r="YV83" s="50"/>
      <c r="YW83" s="50"/>
      <c r="YX83" s="50"/>
      <c r="YY83" s="50"/>
      <c r="YZ83" s="50"/>
      <c r="ZA83" s="50"/>
      <c r="ZB83" s="50"/>
      <c r="ZC83" s="50"/>
      <c r="ZD83" s="50"/>
      <c r="ZE83" s="50"/>
      <c r="ZF83" s="50"/>
      <c r="ZG83" s="50"/>
      <c r="ZH83" s="50"/>
      <c r="ZI83" s="50"/>
      <c r="ZJ83" s="50"/>
      <c r="ZK83" s="50"/>
      <c r="ZL83" s="50"/>
      <c r="ZM83" s="50"/>
      <c r="ZN83" s="50"/>
      <c r="ZO83" s="50"/>
      <c r="ZP83" s="50"/>
      <c r="ZQ83" s="50"/>
      <c r="ZR83" s="50"/>
      <c r="ZS83" s="50"/>
      <c r="ZT83" s="50"/>
      <c r="ZU83" s="50"/>
      <c r="ZV83" s="50"/>
      <c r="ZW83" s="50"/>
      <c r="ZX83" s="50"/>
      <c r="ZY83" s="50"/>
      <c r="ZZ83" s="50"/>
      <c r="AAA83" s="50"/>
      <c r="AAB83" s="50"/>
      <c r="AAC83" s="50"/>
      <c r="AAD83" s="50"/>
      <c r="AAE83" s="50"/>
      <c r="AAF83" s="50"/>
      <c r="AAG83" s="50"/>
      <c r="AAH83" s="50"/>
      <c r="AAI83" s="50"/>
      <c r="AAJ83" s="50"/>
      <c r="AAK83" s="50"/>
      <c r="AAL83" s="50"/>
      <c r="AAM83" s="50"/>
      <c r="AAN83" s="50"/>
      <c r="AAO83" s="50"/>
      <c r="AAP83" s="50"/>
      <c r="AAQ83" s="50"/>
      <c r="AAR83" s="50"/>
      <c r="AAS83" s="50"/>
      <c r="AAT83" s="50"/>
      <c r="AAU83" s="50"/>
      <c r="AAV83" s="50"/>
      <c r="AAW83" s="50"/>
      <c r="AAX83" s="50"/>
      <c r="AAY83" s="50"/>
      <c r="AAZ83" s="50"/>
      <c r="ABA83" s="50"/>
      <c r="ABB83" s="50"/>
      <c r="ABC83" s="50"/>
      <c r="ABD83" s="50"/>
      <c r="ABE83" s="50"/>
      <c r="ABF83" s="50"/>
      <c r="ABG83" s="50"/>
      <c r="ABH83" s="50"/>
      <c r="ABI83" s="50"/>
      <c r="ABJ83" s="50"/>
      <c r="ABK83" s="50"/>
      <c r="ABL83" s="50"/>
      <c r="ABM83" s="50"/>
      <c r="ABN83" s="50"/>
      <c r="ABO83" s="50"/>
      <c r="ABP83" s="50"/>
      <c r="ABQ83" s="50"/>
      <c r="ABR83" s="50"/>
      <c r="ABS83" s="50"/>
      <c r="ABT83" s="50"/>
      <c r="ABU83" s="50"/>
      <c r="ABV83" s="50"/>
      <c r="ABW83" s="50"/>
      <c r="ABX83" s="50"/>
      <c r="ABY83" s="50"/>
      <c r="ABZ83" s="50"/>
      <c r="ACA83" s="50"/>
      <c r="ACB83" s="50"/>
      <c r="ACC83" s="50"/>
      <c r="ACD83" s="50"/>
      <c r="ACE83" s="50"/>
      <c r="ACF83" s="50"/>
      <c r="ACG83" s="50"/>
      <c r="ACH83" s="50"/>
      <c r="ACI83" s="50"/>
      <c r="ACJ83" s="50"/>
      <c r="ACK83" s="50"/>
      <c r="ACL83" s="50"/>
      <c r="ACM83" s="50"/>
      <c r="ACN83" s="50"/>
      <c r="ACO83" s="50"/>
      <c r="ACP83" s="50"/>
      <c r="ACQ83" s="50"/>
      <c r="ACR83" s="50"/>
      <c r="ACS83" s="50"/>
      <c r="ACT83" s="50"/>
      <c r="ACU83" s="50"/>
      <c r="ACV83" s="50"/>
      <c r="ACW83" s="50"/>
      <c r="ACX83" s="50"/>
      <c r="ACY83" s="50"/>
      <c r="ACZ83" s="50"/>
      <c r="ADA83" s="50"/>
      <c r="ADB83" s="50"/>
      <c r="ADC83" s="50"/>
      <c r="ADD83" s="50"/>
      <c r="ADE83" s="50"/>
      <c r="ADF83" s="50"/>
      <c r="ADG83" s="50"/>
      <c r="ADH83" s="50"/>
      <c r="ADI83" s="50"/>
      <c r="ADJ83" s="50"/>
      <c r="ADK83" s="50"/>
      <c r="ADL83" s="50"/>
      <c r="ADM83" s="50"/>
      <c r="ADN83" s="50"/>
      <c r="ADO83" s="50"/>
      <c r="ADP83" s="50"/>
      <c r="ADQ83" s="50"/>
      <c r="ADR83" s="50"/>
      <c r="ADS83" s="50"/>
      <c r="ADT83" s="50"/>
      <c r="ADU83" s="50"/>
      <c r="ADV83" s="50"/>
      <c r="ADW83" s="50"/>
      <c r="ADX83" s="50"/>
      <c r="ADY83" s="50"/>
      <c r="ADZ83" s="50"/>
      <c r="AEA83" s="50"/>
      <c r="AEB83" s="50"/>
      <c r="AEC83" s="50"/>
      <c r="AED83" s="50"/>
      <c r="AEE83" s="50"/>
      <c r="AEF83" s="50"/>
      <c r="AEG83" s="50"/>
      <c r="AEH83" s="50"/>
      <c r="AEI83" s="50"/>
      <c r="AEJ83" s="50"/>
      <c r="AEK83" s="50"/>
      <c r="AEL83" s="50"/>
      <c r="AEM83" s="50"/>
      <c r="AEN83" s="50"/>
      <c r="AEO83" s="50"/>
      <c r="AEP83" s="50"/>
      <c r="AEQ83" s="50"/>
      <c r="AER83" s="50"/>
      <c r="AES83" s="50"/>
      <c r="AET83" s="50"/>
      <c r="AEU83" s="50"/>
      <c r="AEV83" s="50"/>
      <c r="AEW83" s="50"/>
      <c r="AEX83" s="50"/>
      <c r="AEY83" s="50"/>
      <c r="AEZ83" s="50"/>
      <c r="AFA83" s="50"/>
      <c r="AFB83" s="50"/>
      <c r="AFC83" s="50"/>
      <c r="AFD83" s="50"/>
      <c r="AFE83" s="50"/>
      <c r="AFF83" s="50"/>
      <c r="AFG83" s="50"/>
      <c r="AFH83" s="50"/>
      <c r="AFI83" s="50"/>
      <c r="AFJ83" s="50"/>
      <c r="AFK83" s="50"/>
      <c r="AFL83" s="50"/>
      <c r="AFM83" s="50"/>
      <c r="AFN83" s="50"/>
      <c r="AFO83" s="50"/>
      <c r="AFP83" s="50"/>
      <c r="AFQ83" s="50"/>
      <c r="AFR83" s="50"/>
      <c r="AFS83" s="50"/>
      <c r="AFT83" s="50"/>
      <c r="AFU83" s="50"/>
      <c r="AFV83" s="50"/>
      <c r="AFW83" s="50"/>
      <c r="AFX83" s="50"/>
      <c r="AFY83" s="50"/>
      <c r="AFZ83" s="50"/>
      <c r="AGA83" s="50"/>
      <c r="AGB83" s="50"/>
      <c r="AGC83" s="50"/>
      <c r="AGD83" s="50"/>
      <c r="AGE83" s="50"/>
      <c r="AGF83" s="50"/>
      <c r="AGG83" s="50"/>
      <c r="AGH83" s="50"/>
      <c r="AGI83" s="50"/>
      <c r="AGJ83" s="50"/>
      <c r="AGK83" s="50"/>
      <c r="AGL83" s="50"/>
      <c r="AGM83" s="50"/>
      <c r="AGN83" s="50"/>
      <c r="AGO83" s="50"/>
      <c r="AGP83" s="50"/>
      <c r="AGQ83" s="50"/>
      <c r="AGR83" s="50"/>
      <c r="AGS83" s="50"/>
      <c r="AGT83" s="50"/>
      <c r="AGU83" s="50"/>
      <c r="AGV83" s="50"/>
      <c r="AGW83" s="50"/>
      <c r="AGX83" s="50"/>
      <c r="AGY83" s="50"/>
      <c r="AGZ83" s="50"/>
      <c r="AHA83" s="50"/>
      <c r="AHB83" s="50"/>
      <c r="AHC83" s="50"/>
      <c r="AHD83" s="50"/>
      <c r="AHE83" s="50"/>
      <c r="AHF83" s="50"/>
      <c r="AHG83" s="50"/>
      <c r="AHH83" s="50"/>
      <c r="AHI83" s="50"/>
      <c r="AHJ83" s="50"/>
      <c r="AHK83" s="50"/>
      <c r="AHL83" s="50"/>
      <c r="AHM83" s="50"/>
      <c r="AHN83" s="50"/>
      <c r="AHO83" s="50"/>
      <c r="AHP83" s="50"/>
      <c r="AHQ83" s="50"/>
      <c r="AHR83" s="50"/>
      <c r="AHS83" s="50"/>
      <c r="AHT83" s="50"/>
      <c r="AHU83" s="50"/>
      <c r="AHV83" s="50"/>
      <c r="AHW83" s="50"/>
      <c r="AHX83" s="50"/>
      <c r="AHY83" s="50"/>
      <c r="AHZ83" s="50"/>
      <c r="AIA83" s="50"/>
      <c r="AIB83" s="50"/>
      <c r="AIC83" s="50"/>
      <c r="AID83" s="50"/>
      <c r="AIE83" s="50"/>
      <c r="AIF83" s="50"/>
      <c r="AIG83" s="50"/>
      <c r="AIH83" s="50"/>
      <c r="AII83" s="50"/>
      <c r="AIJ83" s="50"/>
    </row>
    <row r="84" spans="1:920" s="51" customFormat="1">
      <c r="A84" s="45">
        <v>0.52</v>
      </c>
      <c r="B84" s="45">
        <v>1.35</v>
      </c>
      <c r="C84" s="45" t="str">
        <f t="shared" si="3"/>
        <v/>
      </c>
      <c r="D84" s="45" t="str">
        <f t="shared" si="3"/>
        <v/>
      </c>
      <c r="E84" s="183" t="s">
        <v>2373</v>
      </c>
      <c r="F84" s="190" t="s">
        <v>2374</v>
      </c>
      <c r="G84" s="237"/>
      <c r="H84" s="237" t="s">
        <v>2336</v>
      </c>
      <c r="I84" s="185">
        <v>552</v>
      </c>
      <c r="J84" s="112"/>
      <c r="K84" s="112"/>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c r="CU84" s="50"/>
      <c r="CV84" s="50"/>
      <c r="CW84" s="50"/>
      <c r="CX84" s="50"/>
      <c r="CY84" s="50"/>
      <c r="CZ84" s="50"/>
      <c r="DA84" s="50"/>
      <c r="DB84" s="50"/>
      <c r="DC84" s="50"/>
      <c r="DD84" s="50"/>
      <c r="DE84" s="50"/>
      <c r="DF84" s="50"/>
      <c r="DG84" s="50"/>
      <c r="DH84" s="50"/>
      <c r="DI84" s="50"/>
      <c r="DJ84" s="50"/>
      <c r="DK84" s="50"/>
      <c r="DL84" s="50"/>
      <c r="DM84" s="50"/>
      <c r="DN84" s="50"/>
      <c r="DO84" s="50"/>
      <c r="DP84" s="50"/>
      <c r="DQ84" s="50"/>
      <c r="DR84" s="50"/>
      <c r="DS84" s="50"/>
      <c r="DT84" s="50"/>
      <c r="DU84" s="50"/>
      <c r="DV84" s="50"/>
      <c r="DW84" s="50"/>
      <c r="DX84" s="50"/>
      <c r="DY84" s="50"/>
      <c r="DZ84" s="50"/>
      <c r="EA84" s="50"/>
      <c r="EB84" s="50"/>
      <c r="EC84" s="50"/>
      <c r="ED84" s="50"/>
      <c r="EE84" s="50"/>
      <c r="EF84" s="50"/>
      <c r="EG84" s="50"/>
      <c r="EH84" s="50"/>
      <c r="EI84" s="50"/>
      <c r="EJ84" s="50"/>
      <c r="EK84" s="50"/>
      <c r="EL84" s="50"/>
      <c r="EM84" s="50"/>
      <c r="EN84" s="50"/>
      <c r="EO84" s="50"/>
      <c r="EP84" s="50"/>
      <c r="EQ84" s="50"/>
      <c r="ER84" s="50"/>
      <c r="ES84" s="50"/>
      <c r="ET84" s="50"/>
      <c r="EU84" s="50"/>
      <c r="EV84" s="50"/>
      <c r="EW84" s="50"/>
      <c r="EX84" s="50"/>
      <c r="EY84" s="50"/>
      <c r="EZ84" s="50"/>
      <c r="FA84" s="50"/>
      <c r="FB84" s="50"/>
      <c r="FC84" s="50"/>
      <c r="FD84" s="50"/>
      <c r="FE84" s="50"/>
      <c r="FF84" s="50"/>
      <c r="FG84" s="50"/>
      <c r="FH84" s="50"/>
      <c r="FI84" s="50"/>
      <c r="FJ84" s="50"/>
      <c r="FK84" s="50"/>
      <c r="FL84" s="50"/>
      <c r="FM84" s="50"/>
      <c r="FN84" s="50"/>
      <c r="FO84" s="50"/>
      <c r="FP84" s="50"/>
      <c r="FQ84" s="50"/>
      <c r="FR84" s="50"/>
      <c r="FS84" s="50"/>
      <c r="FT84" s="50"/>
      <c r="FU84" s="50"/>
      <c r="FV84" s="50"/>
      <c r="FW84" s="50"/>
      <c r="FX84" s="50"/>
      <c r="FY84" s="50"/>
      <c r="FZ84" s="50"/>
      <c r="GA84" s="50"/>
      <c r="GB84" s="50"/>
      <c r="GC84" s="50"/>
      <c r="GD84" s="50"/>
      <c r="GE84" s="50"/>
      <c r="GF84" s="50"/>
      <c r="GG84" s="50"/>
      <c r="GH84" s="50"/>
      <c r="GI84" s="50"/>
      <c r="GJ84" s="50"/>
      <c r="GK84" s="50"/>
      <c r="GL84" s="50"/>
      <c r="GM84" s="50"/>
      <c r="GN84" s="50"/>
      <c r="GO84" s="50"/>
      <c r="GP84" s="50"/>
      <c r="GQ84" s="50"/>
      <c r="GR84" s="50"/>
      <c r="GS84" s="50"/>
      <c r="GT84" s="50"/>
      <c r="GU84" s="50"/>
      <c r="GV84" s="50"/>
      <c r="GW84" s="50"/>
      <c r="GX84" s="50"/>
      <c r="GY84" s="50"/>
      <c r="GZ84" s="50"/>
      <c r="HA84" s="50"/>
      <c r="HB84" s="50"/>
      <c r="HC84" s="50"/>
      <c r="HD84" s="50"/>
      <c r="HE84" s="50"/>
      <c r="HF84" s="50"/>
      <c r="HG84" s="50"/>
      <c r="HH84" s="50"/>
      <c r="HI84" s="50"/>
      <c r="HJ84" s="50"/>
      <c r="HK84" s="50"/>
      <c r="HL84" s="50"/>
      <c r="HM84" s="50"/>
      <c r="HN84" s="50"/>
      <c r="HO84" s="50"/>
      <c r="HP84" s="50"/>
      <c r="HQ84" s="50"/>
      <c r="HR84" s="50"/>
      <c r="HS84" s="50"/>
      <c r="HT84" s="50"/>
      <c r="HU84" s="50"/>
      <c r="HV84" s="50"/>
      <c r="HW84" s="50"/>
      <c r="HX84" s="50"/>
      <c r="HY84" s="50"/>
      <c r="HZ84" s="50"/>
      <c r="IA84" s="50"/>
      <c r="IB84" s="50"/>
      <c r="IC84" s="50"/>
      <c r="ID84" s="50"/>
      <c r="IE84" s="50"/>
      <c r="IF84" s="50"/>
      <c r="IG84" s="50"/>
      <c r="IH84" s="50"/>
      <c r="II84" s="50"/>
      <c r="IJ84" s="50"/>
      <c r="IK84" s="50"/>
      <c r="IL84" s="50"/>
      <c r="IM84" s="50"/>
      <c r="IN84" s="50"/>
      <c r="IO84" s="50"/>
      <c r="IP84" s="50"/>
      <c r="IQ84" s="50"/>
      <c r="IR84" s="50"/>
      <c r="IS84" s="50"/>
      <c r="IT84" s="50"/>
      <c r="IU84" s="50"/>
      <c r="IV84" s="50"/>
      <c r="IW84" s="50"/>
      <c r="IX84" s="50"/>
      <c r="IY84" s="50"/>
      <c r="IZ84" s="50"/>
      <c r="JA84" s="50"/>
      <c r="JB84" s="50"/>
      <c r="JC84" s="50"/>
      <c r="JD84" s="50"/>
      <c r="JE84" s="50"/>
      <c r="JF84" s="50"/>
      <c r="JG84" s="50"/>
      <c r="JH84" s="50"/>
      <c r="JI84" s="50"/>
      <c r="JJ84" s="50"/>
      <c r="JK84" s="50"/>
      <c r="JL84" s="50"/>
      <c r="JM84" s="50"/>
      <c r="JN84" s="50"/>
      <c r="JO84" s="50"/>
      <c r="JP84" s="50"/>
      <c r="JQ84" s="50"/>
      <c r="JR84" s="50"/>
      <c r="JS84" s="50"/>
      <c r="JT84" s="50"/>
      <c r="JU84" s="50"/>
      <c r="JV84" s="50"/>
      <c r="JW84" s="50"/>
      <c r="JX84" s="50"/>
      <c r="JY84" s="50"/>
      <c r="JZ84" s="50"/>
      <c r="KA84" s="50"/>
      <c r="KB84" s="50"/>
      <c r="KC84" s="50"/>
      <c r="KD84" s="50"/>
      <c r="KE84" s="50"/>
      <c r="KF84" s="50"/>
      <c r="KG84" s="50"/>
      <c r="KH84" s="50"/>
      <c r="KI84" s="50"/>
      <c r="KJ84" s="50"/>
      <c r="KK84" s="50"/>
      <c r="KL84" s="50"/>
      <c r="KM84" s="50"/>
      <c r="KN84" s="50"/>
      <c r="KO84" s="50"/>
      <c r="KP84" s="50"/>
      <c r="KQ84" s="50"/>
      <c r="KR84" s="50"/>
      <c r="KS84" s="50"/>
      <c r="KT84" s="50"/>
      <c r="KU84" s="50"/>
      <c r="KV84" s="50"/>
      <c r="KW84" s="50"/>
      <c r="KX84" s="50"/>
      <c r="KY84" s="50"/>
      <c r="KZ84" s="50"/>
      <c r="LA84" s="50"/>
      <c r="LB84" s="50"/>
      <c r="LC84" s="50"/>
      <c r="LD84" s="50"/>
      <c r="LE84" s="50"/>
      <c r="LF84" s="50"/>
      <c r="LG84" s="50"/>
      <c r="LH84" s="50"/>
      <c r="LI84" s="50"/>
      <c r="LJ84" s="50"/>
      <c r="LK84" s="50"/>
      <c r="LL84" s="50"/>
      <c r="LM84" s="50"/>
      <c r="LN84" s="50"/>
      <c r="LO84" s="50"/>
      <c r="LP84" s="50"/>
      <c r="LQ84" s="50"/>
      <c r="LR84" s="50"/>
      <c r="LS84" s="50"/>
      <c r="LT84" s="50"/>
      <c r="LU84" s="50"/>
      <c r="LV84" s="50"/>
      <c r="LW84" s="50"/>
      <c r="LX84" s="50"/>
      <c r="LY84" s="50"/>
      <c r="LZ84" s="50"/>
      <c r="MA84" s="50"/>
      <c r="MB84" s="50"/>
      <c r="MC84" s="50"/>
      <c r="MD84" s="50"/>
      <c r="ME84" s="50"/>
      <c r="MF84" s="50"/>
      <c r="MG84" s="50"/>
      <c r="MH84" s="50"/>
      <c r="MI84" s="50"/>
      <c r="MJ84" s="50"/>
      <c r="MK84" s="50"/>
      <c r="ML84" s="50"/>
      <c r="MM84" s="50"/>
      <c r="MN84" s="50"/>
      <c r="MO84" s="50"/>
      <c r="MP84" s="50"/>
      <c r="MQ84" s="50"/>
      <c r="MR84" s="50"/>
      <c r="MS84" s="50"/>
      <c r="MT84" s="50"/>
      <c r="MU84" s="50"/>
      <c r="MV84" s="50"/>
      <c r="MW84" s="50"/>
      <c r="MX84" s="50"/>
      <c r="MY84" s="50"/>
      <c r="MZ84" s="50"/>
      <c r="NA84" s="50"/>
      <c r="NB84" s="50"/>
      <c r="NC84" s="50"/>
      <c r="ND84" s="50"/>
      <c r="NE84" s="50"/>
      <c r="NF84" s="50"/>
      <c r="NG84" s="50"/>
      <c r="NH84" s="50"/>
      <c r="NI84" s="50"/>
      <c r="NJ84" s="50"/>
      <c r="NK84" s="50"/>
      <c r="NL84" s="50"/>
      <c r="NM84" s="50"/>
      <c r="NN84" s="50"/>
      <c r="NO84" s="50"/>
      <c r="NP84" s="50"/>
      <c r="NQ84" s="50"/>
      <c r="NR84" s="50"/>
      <c r="NS84" s="50"/>
      <c r="NT84" s="50"/>
      <c r="NU84" s="50"/>
      <c r="NV84" s="50"/>
      <c r="NW84" s="50"/>
      <c r="NX84" s="50"/>
      <c r="NY84" s="50"/>
      <c r="NZ84" s="50"/>
      <c r="OA84" s="50"/>
      <c r="OB84" s="50"/>
      <c r="OC84" s="50"/>
      <c r="OD84" s="50"/>
      <c r="OE84" s="50"/>
      <c r="OF84" s="50"/>
      <c r="OG84" s="50"/>
      <c r="OH84" s="50"/>
      <c r="OI84" s="50"/>
      <c r="OJ84" s="50"/>
      <c r="OK84" s="50"/>
      <c r="OL84" s="50"/>
      <c r="OM84" s="50"/>
      <c r="ON84" s="50"/>
      <c r="OO84" s="50"/>
      <c r="OP84" s="50"/>
      <c r="OQ84" s="50"/>
      <c r="OR84" s="50"/>
      <c r="OS84" s="50"/>
      <c r="OT84" s="50"/>
      <c r="OU84" s="50"/>
      <c r="OV84" s="50"/>
      <c r="OW84" s="50"/>
      <c r="OX84" s="50"/>
      <c r="OY84" s="50"/>
      <c r="OZ84" s="50"/>
      <c r="PA84" s="50"/>
      <c r="PB84" s="50"/>
      <c r="PC84" s="50"/>
      <c r="PD84" s="50"/>
      <c r="PE84" s="50"/>
      <c r="PF84" s="50"/>
      <c r="PG84" s="50"/>
      <c r="PH84" s="50"/>
      <c r="PI84" s="50"/>
      <c r="PJ84" s="50"/>
      <c r="PK84" s="50"/>
      <c r="PL84" s="50"/>
      <c r="PM84" s="50"/>
      <c r="PN84" s="50"/>
      <c r="PO84" s="50"/>
      <c r="PP84" s="50"/>
      <c r="PQ84" s="50"/>
      <c r="PR84" s="50"/>
      <c r="PS84" s="50"/>
      <c r="PT84" s="50"/>
      <c r="PU84" s="50"/>
      <c r="PV84" s="50"/>
      <c r="PW84" s="50"/>
      <c r="PX84" s="50"/>
      <c r="PY84" s="50"/>
      <c r="PZ84" s="50"/>
      <c r="QA84" s="50"/>
      <c r="QB84" s="50"/>
      <c r="QC84" s="50"/>
      <c r="QD84" s="50"/>
      <c r="QE84" s="50"/>
      <c r="QF84" s="50"/>
      <c r="QG84" s="50"/>
      <c r="QH84" s="50"/>
      <c r="QI84" s="50"/>
      <c r="QJ84" s="50"/>
      <c r="QK84" s="50"/>
      <c r="QL84" s="50"/>
      <c r="QM84" s="50"/>
      <c r="QN84" s="50"/>
      <c r="QO84" s="50"/>
      <c r="QP84" s="50"/>
      <c r="QQ84" s="50"/>
      <c r="QR84" s="50"/>
      <c r="QS84" s="50"/>
      <c r="QT84" s="50"/>
      <c r="QU84" s="50"/>
      <c r="QV84" s="50"/>
      <c r="QW84" s="50"/>
      <c r="QX84" s="50"/>
      <c r="QY84" s="50"/>
      <c r="QZ84" s="50"/>
      <c r="RA84" s="50"/>
      <c r="RB84" s="50"/>
      <c r="RC84" s="50"/>
      <c r="RD84" s="50"/>
      <c r="RE84" s="50"/>
      <c r="RF84" s="50"/>
      <c r="RG84" s="50"/>
      <c r="RH84" s="50"/>
      <c r="RI84" s="50"/>
      <c r="RJ84" s="50"/>
      <c r="RK84" s="50"/>
      <c r="RL84" s="50"/>
      <c r="RM84" s="50"/>
      <c r="RN84" s="50"/>
      <c r="RO84" s="50"/>
      <c r="RP84" s="50"/>
      <c r="RQ84" s="50"/>
      <c r="RR84" s="50"/>
      <c r="RS84" s="50"/>
      <c r="RT84" s="50"/>
      <c r="RU84" s="50"/>
      <c r="RV84" s="50"/>
      <c r="RW84" s="50"/>
      <c r="RX84" s="50"/>
      <c r="RY84" s="50"/>
      <c r="RZ84" s="50"/>
      <c r="SA84" s="50"/>
      <c r="SB84" s="50"/>
      <c r="SC84" s="50"/>
      <c r="SD84" s="50"/>
      <c r="SE84" s="50"/>
      <c r="SF84" s="50"/>
      <c r="SG84" s="50"/>
      <c r="SH84" s="50"/>
      <c r="SI84" s="50"/>
      <c r="SJ84" s="50"/>
      <c r="SK84" s="50"/>
      <c r="SL84" s="50"/>
      <c r="SM84" s="50"/>
      <c r="SN84" s="50"/>
      <c r="SO84" s="50"/>
      <c r="SP84" s="50"/>
      <c r="SQ84" s="50"/>
      <c r="SR84" s="50"/>
      <c r="SS84" s="50"/>
      <c r="ST84" s="50"/>
      <c r="SU84" s="50"/>
      <c r="SV84" s="50"/>
      <c r="SW84" s="50"/>
      <c r="SX84" s="50"/>
      <c r="SY84" s="50"/>
      <c r="SZ84" s="50"/>
      <c r="TA84" s="50"/>
      <c r="TB84" s="50"/>
      <c r="TC84" s="50"/>
      <c r="TD84" s="50"/>
      <c r="TE84" s="50"/>
      <c r="TF84" s="50"/>
      <c r="TG84" s="50"/>
      <c r="TH84" s="50"/>
      <c r="TI84" s="50"/>
      <c r="TJ84" s="50"/>
      <c r="TK84" s="50"/>
      <c r="TL84" s="50"/>
      <c r="TM84" s="50"/>
      <c r="TN84" s="50"/>
      <c r="TO84" s="50"/>
      <c r="TP84" s="50"/>
      <c r="TQ84" s="50"/>
      <c r="TR84" s="50"/>
      <c r="TS84" s="50"/>
      <c r="TT84" s="50"/>
      <c r="TU84" s="50"/>
      <c r="TV84" s="50"/>
      <c r="TW84" s="50"/>
      <c r="TX84" s="50"/>
      <c r="TY84" s="50"/>
      <c r="TZ84" s="50"/>
      <c r="UA84" s="50"/>
      <c r="UB84" s="50"/>
      <c r="UC84" s="50"/>
      <c r="UD84" s="50"/>
      <c r="UE84" s="50"/>
      <c r="UF84" s="50"/>
      <c r="UG84" s="50"/>
      <c r="UH84" s="50"/>
      <c r="UI84" s="50"/>
      <c r="UJ84" s="50"/>
      <c r="UK84" s="50"/>
      <c r="UL84" s="50"/>
      <c r="UM84" s="50"/>
      <c r="UN84" s="50"/>
      <c r="UO84" s="50"/>
      <c r="UP84" s="50"/>
      <c r="UQ84" s="50"/>
      <c r="UR84" s="50"/>
      <c r="US84" s="50"/>
      <c r="UT84" s="50"/>
      <c r="UU84" s="50"/>
      <c r="UV84" s="50"/>
      <c r="UW84" s="50"/>
      <c r="UX84" s="50"/>
      <c r="UY84" s="50"/>
      <c r="UZ84" s="50"/>
      <c r="VA84" s="50"/>
      <c r="VB84" s="50"/>
      <c r="VC84" s="50"/>
      <c r="VD84" s="50"/>
      <c r="VE84" s="50"/>
      <c r="VF84" s="50"/>
      <c r="VG84" s="50"/>
      <c r="VH84" s="50"/>
      <c r="VI84" s="50"/>
      <c r="VJ84" s="50"/>
      <c r="VK84" s="50"/>
      <c r="VL84" s="50"/>
      <c r="VM84" s="50"/>
      <c r="VN84" s="50"/>
      <c r="VO84" s="50"/>
      <c r="VP84" s="50"/>
      <c r="VQ84" s="50"/>
      <c r="VR84" s="50"/>
      <c r="VS84" s="50"/>
      <c r="VT84" s="50"/>
      <c r="VU84" s="50"/>
      <c r="VV84" s="50"/>
      <c r="VW84" s="50"/>
      <c r="VX84" s="50"/>
      <c r="VY84" s="50"/>
      <c r="VZ84" s="50"/>
      <c r="WA84" s="50"/>
      <c r="WB84" s="50"/>
      <c r="WC84" s="50"/>
      <c r="WD84" s="50"/>
      <c r="WE84" s="50"/>
      <c r="WF84" s="50"/>
      <c r="WG84" s="50"/>
      <c r="WH84" s="50"/>
      <c r="WI84" s="50"/>
      <c r="WJ84" s="50"/>
      <c r="WK84" s="50"/>
      <c r="WL84" s="50"/>
      <c r="WM84" s="50"/>
      <c r="WN84" s="50"/>
      <c r="WO84" s="50"/>
      <c r="WP84" s="50"/>
      <c r="WQ84" s="50"/>
      <c r="WR84" s="50"/>
      <c r="WS84" s="50"/>
      <c r="WT84" s="50"/>
      <c r="WU84" s="50"/>
      <c r="WV84" s="50"/>
      <c r="WW84" s="50"/>
      <c r="WX84" s="50"/>
      <c r="WY84" s="50"/>
      <c r="WZ84" s="50"/>
      <c r="XA84" s="50"/>
      <c r="XB84" s="50"/>
      <c r="XC84" s="50"/>
      <c r="XD84" s="50"/>
      <c r="XE84" s="50"/>
      <c r="XF84" s="50"/>
      <c r="XG84" s="50"/>
      <c r="XH84" s="50"/>
      <c r="XI84" s="50"/>
      <c r="XJ84" s="50"/>
      <c r="XK84" s="50"/>
      <c r="XL84" s="50"/>
      <c r="XM84" s="50"/>
      <c r="XN84" s="50"/>
      <c r="XO84" s="50"/>
      <c r="XP84" s="50"/>
      <c r="XQ84" s="50"/>
      <c r="XR84" s="50"/>
      <c r="XS84" s="50"/>
      <c r="XT84" s="50"/>
      <c r="XU84" s="50"/>
      <c r="XV84" s="50"/>
      <c r="XW84" s="50"/>
      <c r="XX84" s="50"/>
      <c r="XY84" s="50"/>
      <c r="XZ84" s="50"/>
      <c r="YA84" s="50"/>
      <c r="YB84" s="50"/>
      <c r="YC84" s="50"/>
      <c r="YD84" s="50"/>
      <c r="YE84" s="50"/>
      <c r="YF84" s="50"/>
      <c r="YG84" s="50"/>
      <c r="YH84" s="50"/>
      <c r="YI84" s="50"/>
      <c r="YJ84" s="50"/>
      <c r="YK84" s="50"/>
      <c r="YL84" s="50"/>
      <c r="YM84" s="50"/>
      <c r="YN84" s="50"/>
      <c r="YO84" s="50"/>
      <c r="YP84" s="50"/>
      <c r="YQ84" s="50"/>
      <c r="YR84" s="50"/>
      <c r="YS84" s="50"/>
      <c r="YT84" s="50"/>
      <c r="YU84" s="50"/>
      <c r="YV84" s="50"/>
      <c r="YW84" s="50"/>
      <c r="YX84" s="50"/>
      <c r="YY84" s="50"/>
      <c r="YZ84" s="50"/>
      <c r="ZA84" s="50"/>
      <c r="ZB84" s="50"/>
      <c r="ZC84" s="50"/>
      <c r="ZD84" s="50"/>
      <c r="ZE84" s="50"/>
      <c r="ZF84" s="50"/>
      <c r="ZG84" s="50"/>
      <c r="ZH84" s="50"/>
      <c r="ZI84" s="50"/>
      <c r="ZJ84" s="50"/>
      <c r="ZK84" s="50"/>
      <c r="ZL84" s="50"/>
      <c r="ZM84" s="50"/>
      <c r="ZN84" s="50"/>
      <c r="ZO84" s="50"/>
      <c r="ZP84" s="50"/>
      <c r="ZQ84" s="50"/>
      <c r="ZR84" s="50"/>
      <c r="ZS84" s="50"/>
      <c r="ZT84" s="50"/>
      <c r="ZU84" s="50"/>
      <c r="ZV84" s="50"/>
      <c r="ZW84" s="50"/>
      <c r="ZX84" s="50"/>
      <c r="ZY84" s="50"/>
      <c r="ZZ84" s="50"/>
      <c r="AAA84" s="50"/>
      <c r="AAB84" s="50"/>
      <c r="AAC84" s="50"/>
      <c r="AAD84" s="50"/>
      <c r="AAE84" s="50"/>
      <c r="AAF84" s="50"/>
      <c r="AAG84" s="50"/>
      <c r="AAH84" s="50"/>
      <c r="AAI84" s="50"/>
      <c r="AAJ84" s="50"/>
      <c r="AAK84" s="50"/>
      <c r="AAL84" s="50"/>
      <c r="AAM84" s="50"/>
      <c r="AAN84" s="50"/>
      <c r="AAO84" s="50"/>
      <c r="AAP84" s="50"/>
      <c r="AAQ84" s="50"/>
      <c r="AAR84" s="50"/>
      <c r="AAS84" s="50"/>
      <c r="AAT84" s="50"/>
      <c r="AAU84" s="50"/>
      <c r="AAV84" s="50"/>
      <c r="AAW84" s="50"/>
      <c r="AAX84" s="50"/>
      <c r="AAY84" s="50"/>
      <c r="AAZ84" s="50"/>
      <c r="ABA84" s="50"/>
      <c r="ABB84" s="50"/>
      <c r="ABC84" s="50"/>
      <c r="ABD84" s="50"/>
      <c r="ABE84" s="50"/>
      <c r="ABF84" s="50"/>
      <c r="ABG84" s="50"/>
      <c r="ABH84" s="50"/>
      <c r="ABI84" s="50"/>
      <c r="ABJ84" s="50"/>
      <c r="ABK84" s="50"/>
      <c r="ABL84" s="50"/>
      <c r="ABM84" s="50"/>
      <c r="ABN84" s="50"/>
      <c r="ABO84" s="50"/>
      <c r="ABP84" s="50"/>
      <c r="ABQ84" s="50"/>
      <c r="ABR84" s="50"/>
      <c r="ABS84" s="50"/>
      <c r="ABT84" s="50"/>
      <c r="ABU84" s="50"/>
      <c r="ABV84" s="50"/>
      <c r="ABW84" s="50"/>
      <c r="ABX84" s="50"/>
      <c r="ABY84" s="50"/>
      <c r="ABZ84" s="50"/>
      <c r="ACA84" s="50"/>
      <c r="ACB84" s="50"/>
      <c r="ACC84" s="50"/>
      <c r="ACD84" s="50"/>
      <c r="ACE84" s="50"/>
      <c r="ACF84" s="50"/>
      <c r="ACG84" s="50"/>
      <c r="ACH84" s="50"/>
      <c r="ACI84" s="50"/>
      <c r="ACJ84" s="50"/>
      <c r="ACK84" s="50"/>
      <c r="ACL84" s="50"/>
      <c r="ACM84" s="50"/>
      <c r="ACN84" s="50"/>
      <c r="ACO84" s="50"/>
      <c r="ACP84" s="50"/>
      <c r="ACQ84" s="50"/>
      <c r="ACR84" s="50"/>
      <c r="ACS84" s="50"/>
      <c r="ACT84" s="50"/>
      <c r="ACU84" s="50"/>
      <c r="ACV84" s="50"/>
      <c r="ACW84" s="50"/>
      <c r="ACX84" s="50"/>
      <c r="ACY84" s="50"/>
      <c r="ACZ84" s="50"/>
      <c r="ADA84" s="50"/>
      <c r="ADB84" s="50"/>
      <c r="ADC84" s="50"/>
      <c r="ADD84" s="50"/>
      <c r="ADE84" s="50"/>
      <c r="ADF84" s="50"/>
      <c r="ADG84" s="50"/>
      <c r="ADH84" s="50"/>
      <c r="ADI84" s="50"/>
      <c r="ADJ84" s="50"/>
      <c r="ADK84" s="50"/>
      <c r="ADL84" s="50"/>
      <c r="ADM84" s="50"/>
      <c r="ADN84" s="50"/>
      <c r="ADO84" s="50"/>
      <c r="ADP84" s="50"/>
      <c r="ADQ84" s="50"/>
      <c r="ADR84" s="50"/>
      <c r="ADS84" s="50"/>
      <c r="ADT84" s="50"/>
      <c r="ADU84" s="50"/>
      <c r="ADV84" s="50"/>
      <c r="ADW84" s="50"/>
      <c r="ADX84" s="50"/>
      <c r="ADY84" s="50"/>
      <c r="ADZ84" s="50"/>
      <c r="AEA84" s="50"/>
      <c r="AEB84" s="50"/>
      <c r="AEC84" s="50"/>
      <c r="AED84" s="50"/>
      <c r="AEE84" s="50"/>
      <c r="AEF84" s="50"/>
      <c r="AEG84" s="50"/>
      <c r="AEH84" s="50"/>
      <c r="AEI84" s="50"/>
      <c r="AEJ84" s="50"/>
      <c r="AEK84" s="50"/>
      <c r="AEL84" s="50"/>
      <c r="AEM84" s="50"/>
      <c r="AEN84" s="50"/>
      <c r="AEO84" s="50"/>
      <c r="AEP84" s="50"/>
      <c r="AEQ84" s="50"/>
      <c r="AER84" s="50"/>
      <c r="AES84" s="50"/>
      <c r="AET84" s="50"/>
      <c r="AEU84" s="50"/>
      <c r="AEV84" s="50"/>
      <c r="AEW84" s="50"/>
      <c r="AEX84" s="50"/>
      <c r="AEY84" s="50"/>
      <c r="AEZ84" s="50"/>
      <c r="AFA84" s="50"/>
      <c r="AFB84" s="50"/>
      <c r="AFC84" s="50"/>
      <c r="AFD84" s="50"/>
      <c r="AFE84" s="50"/>
      <c r="AFF84" s="50"/>
      <c r="AFG84" s="50"/>
      <c r="AFH84" s="50"/>
      <c r="AFI84" s="50"/>
      <c r="AFJ84" s="50"/>
      <c r="AFK84" s="50"/>
      <c r="AFL84" s="50"/>
      <c r="AFM84" s="50"/>
      <c r="AFN84" s="50"/>
      <c r="AFO84" s="50"/>
      <c r="AFP84" s="50"/>
      <c r="AFQ84" s="50"/>
      <c r="AFR84" s="50"/>
      <c r="AFS84" s="50"/>
      <c r="AFT84" s="50"/>
      <c r="AFU84" s="50"/>
      <c r="AFV84" s="50"/>
      <c r="AFW84" s="50"/>
      <c r="AFX84" s="50"/>
      <c r="AFY84" s="50"/>
      <c r="AFZ84" s="50"/>
      <c r="AGA84" s="50"/>
      <c r="AGB84" s="50"/>
      <c r="AGC84" s="50"/>
      <c r="AGD84" s="50"/>
      <c r="AGE84" s="50"/>
      <c r="AGF84" s="50"/>
      <c r="AGG84" s="50"/>
      <c r="AGH84" s="50"/>
      <c r="AGI84" s="50"/>
      <c r="AGJ84" s="50"/>
      <c r="AGK84" s="50"/>
      <c r="AGL84" s="50"/>
      <c r="AGM84" s="50"/>
      <c r="AGN84" s="50"/>
      <c r="AGO84" s="50"/>
      <c r="AGP84" s="50"/>
      <c r="AGQ84" s="50"/>
      <c r="AGR84" s="50"/>
      <c r="AGS84" s="50"/>
      <c r="AGT84" s="50"/>
      <c r="AGU84" s="50"/>
      <c r="AGV84" s="50"/>
      <c r="AGW84" s="50"/>
      <c r="AGX84" s="50"/>
      <c r="AGY84" s="50"/>
      <c r="AGZ84" s="50"/>
      <c r="AHA84" s="50"/>
      <c r="AHB84" s="50"/>
      <c r="AHC84" s="50"/>
      <c r="AHD84" s="50"/>
      <c r="AHE84" s="50"/>
      <c r="AHF84" s="50"/>
      <c r="AHG84" s="50"/>
      <c r="AHH84" s="50"/>
      <c r="AHI84" s="50"/>
      <c r="AHJ84" s="50"/>
      <c r="AHK84" s="50"/>
      <c r="AHL84" s="50"/>
      <c r="AHM84" s="50"/>
      <c r="AHN84" s="50"/>
      <c r="AHO84" s="50"/>
      <c r="AHP84" s="50"/>
      <c r="AHQ84" s="50"/>
      <c r="AHR84" s="50"/>
      <c r="AHS84" s="50"/>
      <c r="AHT84" s="50"/>
      <c r="AHU84" s="50"/>
      <c r="AHV84" s="50"/>
      <c r="AHW84" s="50"/>
      <c r="AHX84" s="50"/>
      <c r="AHY84" s="50"/>
      <c r="AHZ84" s="50"/>
      <c r="AIA84" s="50"/>
      <c r="AIB84" s="50"/>
      <c r="AIC84" s="50"/>
      <c r="AID84" s="50"/>
      <c r="AIE84" s="50"/>
      <c r="AIF84" s="50"/>
      <c r="AIG84" s="50"/>
      <c r="AIH84" s="50"/>
      <c r="AII84" s="50"/>
      <c r="AIJ84" s="50"/>
    </row>
    <row r="85" spans="1:920" s="51" customFormat="1">
      <c r="A85" s="45">
        <v>0.53</v>
      </c>
      <c r="B85" s="45">
        <v>1.36</v>
      </c>
      <c r="C85" s="45">
        <f t="shared" si="3"/>
        <v>18101.181428571428</v>
      </c>
      <c r="D85" s="45">
        <f t="shared" si="3"/>
        <v>1276792.6300000001</v>
      </c>
      <c r="E85" s="183" t="s">
        <v>2375</v>
      </c>
      <c r="F85" s="190" t="s">
        <v>2376</v>
      </c>
      <c r="G85" s="237"/>
      <c r="H85" s="237" t="s">
        <v>2338</v>
      </c>
      <c r="I85" s="185">
        <v>553</v>
      </c>
      <c r="J85" s="112">
        <v>-239052</v>
      </c>
      <c r="K85" s="112">
        <v>-7510531</v>
      </c>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c r="DB85" s="50"/>
      <c r="DC85" s="50"/>
      <c r="DD85" s="50"/>
      <c r="DE85" s="50"/>
      <c r="DF85" s="50"/>
      <c r="DG85" s="50"/>
      <c r="DH85" s="50"/>
      <c r="DI85" s="50"/>
      <c r="DJ85" s="50"/>
      <c r="DK85" s="50"/>
      <c r="DL85" s="50"/>
      <c r="DM85" s="50"/>
      <c r="DN85" s="50"/>
      <c r="DO85" s="50"/>
      <c r="DP85" s="50"/>
      <c r="DQ85" s="50"/>
      <c r="DR85" s="50"/>
      <c r="DS85" s="50"/>
      <c r="DT85" s="50"/>
      <c r="DU85" s="50"/>
      <c r="DV85" s="50"/>
      <c r="DW85" s="50"/>
      <c r="DX85" s="50"/>
      <c r="DY85" s="50"/>
      <c r="DZ85" s="50"/>
      <c r="EA85" s="50"/>
      <c r="EB85" s="50"/>
      <c r="EC85" s="50"/>
      <c r="ED85" s="50"/>
      <c r="EE85" s="50"/>
      <c r="EF85" s="50"/>
      <c r="EG85" s="50"/>
      <c r="EH85" s="50"/>
      <c r="EI85" s="50"/>
      <c r="EJ85" s="50"/>
      <c r="EK85" s="50"/>
      <c r="EL85" s="50"/>
      <c r="EM85" s="50"/>
      <c r="EN85" s="50"/>
      <c r="EO85" s="50"/>
      <c r="EP85" s="50"/>
      <c r="EQ85" s="50"/>
      <c r="ER85" s="50"/>
      <c r="ES85" s="50"/>
      <c r="ET85" s="50"/>
      <c r="EU85" s="50"/>
      <c r="EV85" s="50"/>
      <c r="EW85" s="50"/>
      <c r="EX85" s="50"/>
      <c r="EY85" s="50"/>
      <c r="EZ85" s="50"/>
      <c r="FA85" s="50"/>
      <c r="FB85" s="50"/>
      <c r="FC85" s="50"/>
      <c r="FD85" s="50"/>
      <c r="FE85" s="50"/>
      <c r="FF85" s="50"/>
      <c r="FG85" s="50"/>
      <c r="FH85" s="50"/>
      <c r="FI85" s="50"/>
      <c r="FJ85" s="50"/>
      <c r="FK85" s="50"/>
      <c r="FL85" s="50"/>
      <c r="FM85" s="50"/>
      <c r="FN85" s="50"/>
      <c r="FO85" s="50"/>
      <c r="FP85" s="50"/>
      <c r="FQ85" s="50"/>
      <c r="FR85" s="50"/>
      <c r="FS85" s="50"/>
      <c r="FT85" s="50"/>
      <c r="FU85" s="50"/>
      <c r="FV85" s="50"/>
      <c r="FW85" s="50"/>
      <c r="FX85" s="50"/>
      <c r="FY85" s="50"/>
      <c r="FZ85" s="50"/>
      <c r="GA85" s="50"/>
      <c r="GB85" s="50"/>
      <c r="GC85" s="50"/>
      <c r="GD85" s="50"/>
      <c r="GE85" s="50"/>
      <c r="GF85" s="50"/>
      <c r="GG85" s="50"/>
      <c r="GH85" s="50"/>
      <c r="GI85" s="50"/>
      <c r="GJ85" s="50"/>
      <c r="GK85" s="50"/>
      <c r="GL85" s="50"/>
      <c r="GM85" s="50"/>
      <c r="GN85" s="50"/>
      <c r="GO85" s="50"/>
      <c r="GP85" s="50"/>
      <c r="GQ85" s="50"/>
      <c r="GR85" s="50"/>
      <c r="GS85" s="50"/>
      <c r="GT85" s="50"/>
      <c r="GU85" s="50"/>
      <c r="GV85" s="50"/>
      <c r="GW85" s="50"/>
      <c r="GX85" s="50"/>
      <c r="GY85" s="50"/>
      <c r="GZ85" s="50"/>
      <c r="HA85" s="50"/>
      <c r="HB85" s="50"/>
      <c r="HC85" s="50"/>
      <c r="HD85" s="50"/>
      <c r="HE85" s="50"/>
      <c r="HF85" s="50"/>
      <c r="HG85" s="50"/>
      <c r="HH85" s="50"/>
      <c r="HI85" s="50"/>
      <c r="HJ85" s="50"/>
      <c r="HK85" s="50"/>
      <c r="HL85" s="50"/>
      <c r="HM85" s="50"/>
      <c r="HN85" s="50"/>
      <c r="HO85" s="50"/>
      <c r="HP85" s="50"/>
      <c r="HQ85" s="50"/>
      <c r="HR85" s="50"/>
      <c r="HS85" s="50"/>
      <c r="HT85" s="50"/>
      <c r="HU85" s="50"/>
      <c r="HV85" s="50"/>
      <c r="HW85" s="50"/>
      <c r="HX85" s="50"/>
      <c r="HY85" s="50"/>
      <c r="HZ85" s="50"/>
      <c r="IA85" s="50"/>
      <c r="IB85" s="50"/>
      <c r="IC85" s="50"/>
      <c r="ID85" s="50"/>
      <c r="IE85" s="50"/>
      <c r="IF85" s="50"/>
      <c r="IG85" s="50"/>
      <c r="IH85" s="50"/>
      <c r="II85" s="50"/>
      <c r="IJ85" s="50"/>
      <c r="IK85" s="50"/>
      <c r="IL85" s="50"/>
      <c r="IM85" s="50"/>
      <c r="IN85" s="50"/>
      <c r="IO85" s="50"/>
      <c r="IP85" s="50"/>
      <c r="IQ85" s="50"/>
      <c r="IR85" s="50"/>
      <c r="IS85" s="50"/>
      <c r="IT85" s="50"/>
      <c r="IU85" s="50"/>
      <c r="IV85" s="50"/>
      <c r="IW85" s="50"/>
      <c r="IX85" s="50"/>
      <c r="IY85" s="50"/>
      <c r="IZ85" s="50"/>
      <c r="JA85" s="50"/>
      <c r="JB85" s="50"/>
      <c r="JC85" s="50"/>
      <c r="JD85" s="50"/>
      <c r="JE85" s="50"/>
      <c r="JF85" s="50"/>
      <c r="JG85" s="50"/>
      <c r="JH85" s="50"/>
      <c r="JI85" s="50"/>
      <c r="JJ85" s="50"/>
      <c r="JK85" s="50"/>
      <c r="JL85" s="50"/>
      <c r="JM85" s="50"/>
      <c r="JN85" s="50"/>
      <c r="JO85" s="50"/>
      <c r="JP85" s="50"/>
      <c r="JQ85" s="50"/>
      <c r="JR85" s="50"/>
      <c r="JS85" s="50"/>
      <c r="JT85" s="50"/>
      <c r="JU85" s="50"/>
      <c r="JV85" s="50"/>
      <c r="JW85" s="50"/>
      <c r="JX85" s="50"/>
      <c r="JY85" s="50"/>
      <c r="JZ85" s="50"/>
      <c r="KA85" s="50"/>
      <c r="KB85" s="50"/>
      <c r="KC85" s="50"/>
      <c r="KD85" s="50"/>
      <c r="KE85" s="50"/>
      <c r="KF85" s="50"/>
      <c r="KG85" s="50"/>
      <c r="KH85" s="50"/>
      <c r="KI85" s="50"/>
      <c r="KJ85" s="50"/>
      <c r="KK85" s="50"/>
      <c r="KL85" s="50"/>
      <c r="KM85" s="50"/>
      <c r="KN85" s="50"/>
      <c r="KO85" s="50"/>
      <c r="KP85" s="50"/>
      <c r="KQ85" s="50"/>
      <c r="KR85" s="50"/>
      <c r="KS85" s="50"/>
      <c r="KT85" s="50"/>
      <c r="KU85" s="50"/>
      <c r="KV85" s="50"/>
      <c r="KW85" s="50"/>
      <c r="KX85" s="50"/>
      <c r="KY85" s="50"/>
      <c r="KZ85" s="50"/>
      <c r="LA85" s="50"/>
      <c r="LB85" s="50"/>
      <c r="LC85" s="50"/>
      <c r="LD85" s="50"/>
      <c r="LE85" s="50"/>
      <c r="LF85" s="50"/>
      <c r="LG85" s="50"/>
      <c r="LH85" s="50"/>
      <c r="LI85" s="50"/>
      <c r="LJ85" s="50"/>
      <c r="LK85" s="50"/>
      <c r="LL85" s="50"/>
      <c r="LM85" s="50"/>
      <c r="LN85" s="50"/>
      <c r="LO85" s="50"/>
      <c r="LP85" s="50"/>
      <c r="LQ85" s="50"/>
      <c r="LR85" s="50"/>
      <c r="LS85" s="50"/>
      <c r="LT85" s="50"/>
      <c r="LU85" s="50"/>
      <c r="LV85" s="50"/>
      <c r="LW85" s="50"/>
      <c r="LX85" s="50"/>
      <c r="LY85" s="50"/>
      <c r="LZ85" s="50"/>
      <c r="MA85" s="50"/>
      <c r="MB85" s="50"/>
      <c r="MC85" s="50"/>
      <c r="MD85" s="50"/>
      <c r="ME85" s="50"/>
      <c r="MF85" s="50"/>
      <c r="MG85" s="50"/>
      <c r="MH85" s="50"/>
      <c r="MI85" s="50"/>
      <c r="MJ85" s="50"/>
      <c r="MK85" s="50"/>
      <c r="ML85" s="50"/>
      <c r="MM85" s="50"/>
      <c r="MN85" s="50"/>
      <c r="MO85" s="50"/>
      <c r="MP85" s="50"/>
      <c r="MQ85" s="50"/>
      <c r="MR85" s="50"/>
      <c r="MS85" s="50"/>
      <c r="MT85" s="50"/>
      <c r="MU85" s="50"/>
      <c r="MV85" s="50"/>
      <c r="MW85" s="50"/>
      <c r="MX85" s="50"/>
      <c r="MY85" s="50"/>
      <c r="MZ85" s="50"/>
      <c r="NA85" s="50"/>
      <c r="NB85" s="50"/>
      <c r="NC85" s="50"/>
      <c r="ND85" s="50"/>
      <c r="NE85" s="50"/>
      <c r="NF85" s="50"/>
      <c r="NG85" s="50"/>
      <c r="NH85" s="50"/>
      <c r="NI85" s="50"/>
      <c r="NJ85" s="50"/>
      <c r="NK85" s="50"/>
      <c r="NL85" s="50"/>
      <c r="NM85" s="50"/>
      <c r="NN85" s="50"/>
      <c r="NO85" s="50"/>
      <c r="NP85" s="50"/>
      <c r="NQ85" s="50"/>
      <c r="NR85" s="50"/>
      <c r="NS85" s="50"/>
      <c r="NT85" s="50"/>
      <c r="NU85" s="50"/>
      <c r="NV85" s="50"/>
      <c r="NW85" s="50"/>
      <c r="NX85" s="50"/>
      <c r="NY85" s="50"/>
      <c r="NZ85" s="50"/>
      <c r="OA85" s="50"/>
      <c r="OB85" s="50"/>
      <c r="OC85" s="50"/>
      <c r="OD85" s="50"/>
      <c r="OE85" s="50"/>
      <c r="OF85" s="50"/>
      <c r="OG85" s="50"/>
      <c r="OH85" s="50"/>
      <c r="OI85" s="50"/>
      <c r="OJ85" s="50"/>
      <c r="OK85" s="50"/>
      <c r="OL85" s="50"/>
      <c r="OM85" s="50"/>
      <c r="ON85" s="50"/>
      <c r="OO85" s="50"/>
      <c r="OP85" s="50"/>
      <c r="OQ85" s="50"/>
      <c r="OR85" s="50"/>
      <c r="OS85" s="50"/>
      <c r="OT85" s="50"/>
      <c r="OU85" s="50"/>
      <c r="OV85" s="50"/>
      <c r="OW85" s="50"/>
      <c r="OX85" s="50"/>
      <c r="OY85" s="50"/>
      <c r="OZ85" s="50"/>
      <c r="PA85" s="50"/>
      <c r="PB85" s="50"/>
      <c r="PC85" s="50"/>
      <c r="PD85" s="50"/>
      <c r="PE85" s="50"/>
      <c r="PF85" s="50"/>
      <c r="PG85" s="50"/>
      <c r="PH85" s="50"/>
      <c r="PI85" s="50"/>
      <c r="PJ85" s="50"/>
      <c r="PK85" s="50"/>
      <c r="PL85" s="50"/>
      <c r="PM85" s="50"/>
      <c r="PN85" s="50"/>
      <c r="PO85" s="50"/>
      <c r="PP85" s="50"/>
      <c r="PQ85" s="50"/>
      <c r="PR85" s="50"/>
      <c r="PS85" s="50"/>
      <c r="PT85" s="50"/>
      <c r="PU85" s="50"/>
      <c r="PV85" s="50"/>
      <c r="PW85" s="50"/>
      <c r="PX85" s="50"/>
      <c r="PY85" s="50"/>
      <c r="PZ85" s="50"/>
      <c r="QA85" s="50"/>
      <c r="QB85" s="50"/>
      <c r="QC85" s="50"/>
      <c r="QD85" s="50"/>
      <c r="QE85" s="50"/>
      <c r="QF85" s="50"/>
      <c r="QG85" s="50"/>
      <c r="QH85" s="50"/>
      <c r="QI85" s="50"/>
      <c r="QJ85" s="50"/>
      <c r="QK85" s="50"/>
      <c r="QL85" s="50"/>
      <c r="QM85" s="50"/>
      <c r="QN85" s="50"/>
      <c r="QO85" s="50"/>
      <c r="QP85" s="50"/>
      <c r="QQ85" s="50"/>
      <c r="QR85" s="50"/>
      <c r="QS85" s="50"/>
      <c r="QT85" s="50"/>
      <c r="QU85" s="50"/>
      <c r="QV85" s="50"/>
      <c r="QW85" s="50"/>
      <c r="QX85" s="50"/>
      <c r="QY85" s="50"/>
      <c r="QZ85" s="50"/>
      <c r="RA85" s="50"/>
      <c r="RB85" s="50"/>
      <c r="RC85" s="50"/>
      <c r="RD85" s="50"/>
      <c r="RE85" s="50"/>
      <c r="RF85" s="50"/>
      <c r="RG85" s="50"/>
      <c r="RH85" s="50"/>
      <c r="RI85" s="50"/>
      <c r="RJ85" s="50"/>
      <c r="RK85" s="50"/>
      <c r="RL85" s="50"/>
      <c r="RM85" s="50"/>
      <c r="RN85" s="50"/>
      <c r="RO85" s="50"/>
      <c r="RP85" s="50"/>
      <c r="RQ85" s="50"/>
      <c r="RR85" s="50"/>
      <c r="RS85" s="50"/>
      <c r="RT85" s="50"/>
      <c r="RU85" s="50"/>
      <c r="RV85" s="50"/>
      <c r="RW85" s="50"/>
      <c r="RX85" s="50"/>
      <c r="RY85" s="50"/>
      <c r="RZ85" s="50"/>
      <c r="SA85" s="50"/>
      <c r="SB85" s="50"/>
      <c r="SC85" s="50"/>
      <c r="SD85" s="50"/>
      <c r="SE85" s="50"/>
      <c r="SF85" s="50"/>
      <c r="SG85" s="50"/>
      <c r="SH85" s="50"/>
      <c r="SI85" s="50"/>
      <c r="SJ85" s="50"/>
      <c r="SK85" s="50"/>
      <c r="SL85" s="50"/>
      <c r="SM85" s="50"/>
      <c r="SN85" s="50"/>
      <c r="SO85" s="50"/>
      <c r="SP85" s="50"/>
      <c r="SQ85" s="50"/>
      <c r="SR85" s="50"/>
      <c r="SS85" s="50"/>
      <c r="ST85" s="50"/>
      <c r="SU85" s="50"/>
      <c r="SV85" s="50"/>
      <c r="SW85" s="50"/>
      <c r="SX85" s="50"/>
      <c r="SY85" s="50"/>
      <c r="SZ85" s="50"/>
      <c r="TA85" s="50"/>
      <c r="TB85" s="50"/>
      <c r="TC85" s="50"/>
      <c r="TD85" s="50"/>
      <c r="TE85" s="50"/>
      <c r="TF85" s="50"/>
      <c r="TG85" s="50"/>
      <c r="TH85" s="50"/>
      <c r="TI85" s="50"/>
      <c r="TJ85" s="50"/>
      <c r="TK85" s="50"/>
      <c r="TL85" s="50"/>
      <c r="TM85" s="50"/>
      <c r="TN85" s="50"/>
      <c r="TO85" s="50"/>
      <c r="TP85" s="50"/>
      <c r="TQ85" s="50"/>
      <c r="TR85" s="50"/>
      <c r="TS85" s="50"/>
      <c r="TT85" s="50"/>
      <c r="TU85" s="50"/>
      <c r="TV85" s="50"/>
      <c r="TW85" s="50"/>
      <c r="TX85" s="50"/>
      <c r="TY85" s="50"/>
      <c r="TZ85" s="50"/>
      <c r="UA85" s="50"/>
      <c r="UB85" s="50"/>
      <c r="UC85" s="50"/>
      <c r="UD85" s="50"/>
      <c r="UE85" s="50"/>
      <c r="UF85" s="50"/>
      <c r="UG85" s="50"/>
      <c r="UH85" s="50"/>
      <c r="UI85" s="50"/>
      <c r="UJ85" s="50"/>
      <c r="UK85" s="50"/>
      <c r="UL85" s="50"/>
      <c r="UM85" s="50"/>
      <c r="UN85" s="50"/>
      <c r="UO85" s="50"/>
      <c r="UP85" s="50"/>
      <c r="UQ85" s="50"/>
      <c r="UR85" s="50"/>
      <c r="US85" s="50"/>
      <c r="UT85" s="50"/>
      <c r="UU85" s="50"/>
      <c r="UV85" s="50"/>
      <c r="UW85" s="50"/>
      <c r="UX85" s="50"/>
      <c r="UY85" s="50"/>
      <c r="UZ85" s="50"/>
      <c r="VA85" s="50"/>
      <c r="VB85" s="50"/>
      <c r="VC85" s="50"/>
      <c r="VD85" s="50"/>
      <c r="VE85" s="50"/>
      <c r="VF85" s="50"/>
      <c r="VG85" s="50"/>
      <c r="VH85" s="50"/>
      <c r="VI85" s="50"/>
      <c r="VJ85" s="50"/>
      <c r="VK85" s="50"/>
      <c r="VL85" s="50"/>
      <c r="VM85" s="50"/>
      <c r="VN85" s="50"/>
      <c r="VO85" s="50"/>
      <c r="VP85" s="50"/>
      <c r="VQ85" s="50"/>
      <c r="VR85" s="50"/>
      <c r="VS85" s="50"/>
      <c r="VT85" s="50"/>
      <c r="VU85" s="50"/>
      <c r="VV85" s="50"/>
      <c r="VW85" s="50"/>
      <c r="VX85" s="50"/>
      <c r="VY85" s="50"/>
      <c r="VZ85" s="50"/>
      <c r="WA85" s="50"/>
      <c r="WB85" s="50"/>
      <c r="WC85" s="50"/>
      <c r="WD85" s="50"/>
      <c r="WE85" s="50"/>
      <c r="WF85" s="50"/>
      <c r="WG85" s="50"/>
      <c r="WH85" s="50"/>
      <c r="WI85" s="50"/>
      <c r="WJ85" s="50"/>
      <c r="WK85" s="50"/>
      <c r="WL85" s="50"/>
      <c r="WM85" s="50"/>
      <c r="WN85" s="50"/>
      <c r="WO85" s="50"/>
      <c r="WP85" s="50"/>
      <c r="WQ85" s="50"/>
      <c r="WR85" s="50"/>
      <c r="WS85" s="50"/>
      <c r="WT85" s="50"/>
      <c r="WU85" s="50"/>
      <c r="WV85" s="50"/>
      <c r="WW85" s="50"/>
      <c r="WX85" s="50"/>
      <c r="WY85" s="50"/>
      <c r="WZ85" s="50"/>
      <c r="XA85" s="50"/>
      <c r="XB85" s="50"/>
      <c r="XC85" s="50"/>
      <c r="XD85" s="50"/>
      <c r="XE85" s="50"/>
      <c r="XF85" s="50"/>
      <c r="XG85" s="50"/>
      <c r="XH85" s="50"/>
      <c r="XI85" s="50"/>
      <c r="XJ85" s="50"/>
      <c r="XK85" s="50"/>
      <c r="XL85" s="50"/>
      <c r="XM85" s="50"/>
      <c r="XN85" s="50"/>
      <c r="XO85" s="50"/>
      <c r="XP85" s="50"/>
      <c r="XQ85" s="50"/>
      <c r="XR85" s="50"/>
      <c r="XS85" s="50"/>
      <c r="XT85" s="50"/>
      <c r="XU85" s="50"/>
      <c r="XV85" s="50"/>
      <c r="XW85" s="50"/>
      <c r="XX85" s="50"/>
      <c r="XY85" s="50"/>
      <c r="XZ85" s="50"/>
      <c r="YA85" s="50"/>
      <c r="YB85" s="50"/>
      <c r="YC85" s="50"/>
      <c r="YD85" s="50"/>
      <c r="YE85" s="50"/>
      <c r="YF85" s="50"/>
      <c r="YG85" s="50"/>
      <c r="YH85" s="50"/>
      <c r="YI85" s="50"/>
      <c r="YJ85" s="50"/>
      <c r="YK85" s="50"/>
      <c r="YL85" s="50"/>
      <c r="YM85" s="50"/>
      <c r="YN85" s="50"/>
      <c r="YO85" s="50"/>
      <c r="YP85" s="50"/>
      <c r="YQ85" s="50"/>
      <c r="YR85" s="50"/>
      <c r="YS85" s="50"/>
      <c r="YT85" s="50"/>
      <c r="YU85" s="50"/>
      <c r="YV85" s="50"/>
      <c r="YW85" s="50"/>
      <c r="YX85" s="50"/>
      <c r="YY85" s="50"/>
      <c r="YZ85" s="50"/>
      <c r="ZA85" s="50"/>
      <c r="ZB85" s="50"/>
      <c r="ZC85" s="50"/>
      <c r="ZD85" s="50"/>
      <c r="ZE85" s="50"/>
      <c r="ZF85" s="50"/>
      <c r="ZG85" s="50"/>
      <c r="ZH85" s="50"/>
      <c r="ZI85" s="50"/>
      <c r="ZJ85" s="50"/>
      <c r="ZK85" s="50"/>
      <c r="ZL85" s="50"/>
      <c r="ZM85" s="50"/>
      <c r="ZN85" s="50"/>
      <c r="ZO85" s="50"/>
      <c r="ZP85" s="50"/>
      <c r="ZQ85" s="50"/>
      <c r="ZR85" s="50"/>
      <c r="ZS85" s="50"/>
      <c r="ZT85" s="50"/>
      <c r="ZU85" s="50"/>
      <c r="ZV85" s="50"/>
      <c r="ZW85" s="50"/>
      <c r="ZX85" s="50"/>
      <c r="ZY85" s="50"/>
      <c r="ZZ85" s="50"/>
      <c r="AAA85" s="50"/>
      <c r="AAB85" s="50"/>
      <c r="AAC85" s="50"/>
      <c r="AAD85" s="50"/>
      <c r="AAE85" s="50"/>
      <c r="AAF85" s="50"/>
      <c r="AAG85" s="50"/>
      <c r="AAH85" s="50"/>
      <c r="AAI85" s="50"/>
      <c r="AAJ85" s="50"/>
      <c r="AAK85" s="50"/>
      <c r="AAL85" s="50"/>
      <c r="AAM85" s="50"/>
      <c r="AAN85" s="50"/>
      <c r="AAO85" s="50"/>
      <c r="AAP85" s="50"/>
      <c r="AAQ85" s="50"/>
      <c r="AAR85" s="50"/>
      <c r="AAS85" s="50"/>
      <c r="AAT85" s="50"/>
      <c r="AAU85" s="50"/>
      <c r="AAV85" s="50"/>
      <c r="AAW85" s="50"/>
      <c r="AAX85" s="50"/>
      <c r="AAY85" s="50"/>
      <c r="AAZ85" s="50"/>
      <c r="ABA85" s="50"/>
      <c r="ABB85" s="50"/>
      <c r="ABC85" s="50"/>
      <c r="ABD85" s="50"/>
      <c r="ABE85" s="50"/>
      <c r="ABF85" s="50"/>
      <c r="ABG85" s="50"/>
      <c r="ABH85" s="50"/>
      <c r="ABI85" s="50"/>
      <c r="ABJ85" s="50"/>
      <c r="ABK85" s="50"/>
      <c r="ABL85" s="50"/>
      <c r="ABM85" s="50"/>
      <c r="ABN85" s="50"/>
      <c r="ABO85" s="50"/>
      <c r="ABP85" s="50"/>
      <c r="ABQ85" s="50"/>
      <c r="ABR85" s="50"/>
      <c r="ABS85" s="50"/>
      <c r="ABT85" s="50"/>
      <c r="ABU85" s="50"/>
      <c r="ABV85" s="50"/>
      <c r="ABW85" s="50"/>
      <c r="ABX85" s="50"/>
      <c r="ABY85" s="50"/>
      <c r="ABZ85" s="50"/>
      <c r="ACA85" s="50"/>
      <c r="ACB85" s="50"/>
      <c r="ACC85" s="50"/>
      <c r="ACD85" s="50"/>
      <c r="ACE85" s="50"/>
      <c r="ACF85" s="50"/>
      <c r="ACG85" s="50"/>
      <c r="ACH85" s="50"/>
      <c r="ACI85" s="50"/>
      <c r="ACJ85" s="50"/>
      <c r="ACK85" s="50"/>
      <c r="ACL85" s="50"/>
      <c r="ACM85" s="50"/>
      <c r="ACN85" s="50"/>
      <c r="ACO85" s="50"/>
      <c r="ACP85" s="50"/>
      <c r="ACQ85" s="50"/>
      <c r="ACR85" s="50"/>
      <c r="ACS85" s="50"/>
      <c r="ACT85" s="50"/>
      <c r="ACU85" s="50"/>
      <c r="ACV85" s="50"/>
      <c r="ACW85" s="50"/>
      <c r="ACX85" s="50"/>
      <c r="ACY85" s="50"/>
      <c r="ACZ85" s="50"/>
      <c r="ADA85" s="50"/>
      <c r="ADB85" s="50"/>
      <c r="ADC85" s="50"/>
      <c r="ADD85" s="50"/>
      <c r="ADE85" s="50"/>
      <c r="ADF85" s="50"/>
      <c r="ADG85" s="50"/>
      <c r="ADH85" s="50"/>
      <c r="ADI85" s="50"/>
      <c r="ADJ85" s="50"/>
      <c r="ADK85" s="50"/>
      <c r="ADL85" s="50"/>
      <c r="ADM85" s="50"/>
      <c r="ADN85" s="50"/>
      <c r="ADO85" s="50"/>
      <c r="ADP85" s="50"/>
      <c r="ADQ85" s="50"/>
      <c r="ADR85" s="50"/>
      <c r="ADS85" s="50"/>
      <c r="ADT85" s="50"/>
      <c r="ADU85" s="50"/>
      <c r="ADV85" s="50"/>
      <c r="ADW85" s="50"/>
      <c r="ADX85" s="50"/>
      <c r="ADY85" s="50"/>
      <c r="ADZ85" s="50"/>
      <c r="AEA85" s="50"/>
      <c r="AEB85" s="50"/>
      <c r="AEC85" s="50"/>
      <c r="AED85" s="50"/>
      <c r="AEE85" s="50"/>
      <c r="AEF85" s="50"/>
      <c r="AEG85" s="50"/>
      <c r="AEH85" s="50"/>
      <c r="AEI85" s="50"/>
      <c r="AEJ85" s="50"/>
      <c r="AEK85" s="50"/>
      <c r="AEL85" s="50"/>
      <c r="AEM85" s="50"/>
      <c r="AEN85" s="50"/>
      <c r="AEO85" s="50"/>
      <c r="AEP85" s="50"/>
      <c r="AEQ85" s="50"/>
      <c r="AER85" s="50"/>
      <c r="AES85" s="50"/>
      <c r="AET85" s="50"/>
      <c r="AEU85" s="50"/>
      <c r="AEV85" s="50"/>
      <c r="AEW85" s="50"/>
      <c r="AEX85" s="50"/>
      <c r="AEY85" s="50"/>
      <c r="AEZ85" s="50"/>
      <c r="AFA85" s="50"/>
      <c r="AFB85" s="50"/>
      <c r="AFC85" s="50"/>
      <c r="AFD85" s="50"/>
      <c r="AFE85" s="50"/>
      <c r="AFF85" s="50"/>
      <c r="AFG85" s="50"/>
      <c r="AFH85" s="50"/>
      <c r="AFI85" s="50"/>
      <c r="AFJ85" s="50"/>
      <c r="AFK85" s="50"/>
      <c r="AFL85" s="50"/>
      <c r="AFM85" s="50"/>
      <c r="AFN85" s="50"/>
      <c r="AFO85" s="50"/>
      <c r="AFP85" s="50"/>
      <c r="AFQ85" s="50"/>
      <c r="AFR85" s="50"/>
      <c r="AFS85" s="50"/>
      <c r="AFT85" s="50"/>
      <c r="AFU85" s="50"/>
      <c r="AFV85" s="50"/>
      <c r="AFW85" s="50"/>
      <c r="AFX85" s="50"/>
      <c r="AFY85" s="50"/>
      <c r="AFZ85" s="50"/>
      <c r="AGA85" s="50"/>
      <c r="AGB85" s="50"/>
      <c r="AGC85" s="50"/>
      <c r="AGD85" s="50"/>
      <c r="AGE85" s="50"/>
      <c r="AGF85" s="50"/>
      <c r="AGG85" s="50"/>
      <c r="AGH85" s="50"/>
      <c r="AGI85" s="50"/>
      <c r="AGJ85" s="50"/>
      <c r="AGK85" s="50"/>
      <c r="AGL85" s="50"/>
      <c r="AGM85" s="50"/>
      <c r="AGN85" s="50"/>
      <c r="AGO85" s="50"/>
      <c r="AGP85" s="50"/>
      <c r="AGQ85" s="50"/>
      <c r="AGR85" s="50"/>
      <c r="AGS85" s="50"/>
      <c r="AGT85" s="50"/>
      <c r="AGU85" s="50"/>
      <c r="AGV85" s="50"/>
      <c r="AGW85" s="50"/>
      <c r="AGX85" s="50"/>
      <c r="AGY85" s="50"/>
      <c r="AGZ85" s="50"/>
      <c r="AHA85" s="50"/>
      <c r="AHB85" s="50"/>
      <c r="AHC85" s="50"/>
      <c r="AHD85" s="50"/>
      <c r="AHE85" s="50"/>
      <c r="AHF85" s="50"/>
      <c r="AHG85" s="50"/>
      <c r="AHH85" s="50"/>
      <c r="AHI85" s="50"/>
      <c r="AHJ85" s="50"/>
      <c r="AHK85" s="50"/>
      <c r="AHL85" s="50"/>
      <c r="AHM85" s="50"/>
      <c r="AHN85" s="50"/>
      <c r="AHO85" s="50"/>
      <c r="AHP85" s="50"/>
      <c r="AHQ85" s="50"/>
      <c r="AHR85" s="50"/>
      <c r="AHS85" s="50"/>
      <c r="AHT85" s="50"/>
      <c r="AHU85" s="50"/>
      <c r="AHV85" s="50"/>
      <c r="AHW85" s="50"/>
      <c r="AHX85" s="50"/>
      <c r="AHY85" s="50"/>
      <c r="AHZ85" s="50"/>
      <c r="AIA85" s="50"/>
      <c r="AIB85" s="50"/>
      <c r="AIC85" s="50"/>
      <c r="AID85" s="50"/>
      <c r="AIE85" s="50"/>
      <c r="AIF85" s="50"/>
      <c r="AIG85" s="50"/>
      <c r="AIH85" s="50"/>
      <c r="AII85" s="50"/>
      <c r="AIJ85" s="50"/>
    </row>
    <row r="86" spans="1:920" s="51" customFormat="1">
      <c r="A86" s="45">
        <v>0.54</v>
      </c>
      <c r="B86" s="45">
        <v>1.37</v>
      </c>
      <c r="C86" s="45" t="str">
        <f t="shared" si="3"/>
        <v/>
      </c>
      <c r="D86" s="45" t="str">
        <f t="shared" si="3"/>
        <v/>
      </c>
      <c r="E86" s="183" t="s">
        <v>2377</v>
      </c>
      <c r="F86" s="190" t="s">
        <v>2378</v>
      </c>
      <c r="G86" s="237"/>
      <c r="H86" s="237" t="s">
        <v>2336</v>
      </c>
      <c r="I86" s="185">
        <v>554</v>
      </c>
      <c r="J86" s="112"/>
      <c r="K86" s="112"/>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c r="FA86" s="50"/>
      <c r="FB86" s="50"/>
      <c r="FC86" s="50"/>
      <c r="FD86" s="50"/>
      <c r="FE86" s="50"/>
      <c r="FF86" s="50"/>
      <c r="FG86" s="50"/>
      <c r="FH86" s="50"/>
      <c r="FI86" s="50"/>
      <c r="FJ86" s="50"/>
      <c r="FK86" s="50"/>
      <c r="FL86" s="50"/>
      <c r="FM86" s="50"/>
      <c r="FN86" s="50"/>
      <c r="FO86" s="50"/>
      <c r="FP86" s="50"/>
      <c r="FQ86" s="50"/>
      <c r="FR86" s="50"/>
      <c r="FS86" s="50"/>
      <c r="FT86" s="50"/>
      <c r="FU86" s="50"/>
      <c r="FV86" s="50"/>
      <c r="FW86" s="50"/>
      <c r="FX86" s="50"/>
      <c r="FY86" s="50"/>
      <c r="FZ86" s="50"/>
      <c r="GA86" s="50"/>
      <c r="GB86" s="50"/>
      <c r="GC86" s="50"/>
      <c r="GD86" s="50"/>
      <c r="GE86" s="50"/>
      <c r="GF86" s="50"/>
      <c r="GG86" s="50"/>
      <c r="GH86" s="50"/>
      <c r="GI86" s="50"/>
      <c r="GJ86" s="50"/>
      <c r="GK86" s="50"/>
      <c r="GL86" s="50"/>
      <c r="GM86" s="50"/>
      <c r="GN86" s="50"/>
      <c r="GO86" s="50"/>
      <c r="GP86" s="50"/>
      <c r="GQ86" s="50"/>
      <c r="GR86" s="50"/>
      <c r="GS86" s="50"/>
      <c r="GT86" s="50"/>
      <c r="GU86" s="50"/>
      <c r="GV86" s="50"/>
      <c r="GW86" s="50"/>
      <c r="GX86" s="50"/>
      <c r="GY86" s="50"/>
      <c r="GZ86" s="50"/>
      <c r="HA86" s="50"/>
      <c r="HB86" s="50"/>
      <c r="HC86" s="50"/>
      <c r="HD86" s="50"/>
      <c r="HE86" s="50"/>
      <c r="HF86" s="50"/>
      <c r="HG86" s="50"/>
      <c r="HH86" s="50"/>
      <c r="HI86" s="50"/>
      <c r="HJ86" s="50"/>
      <c r="HK86" s="50"/>
      <c r="HL86" s="50"/>
      <c r="HM86" s="50"/>
      <c r="HN86" s="50"/>
      <c r="HO86" s="50"/>
      <c r="HP86" s="50"/>
      <c r="HQ86" s="50"/>
      <c r="HR86" s="50"/>
      <c r="HS86" s="50"/>
      <c r="HT86" s="50"/>
      <c r="HU86" s="50"/>
      <c r="HV86" s="50"/>
      <c r="HW86" s="50"/>
      <c r="HX86" s="50"/>
      <c r="HY86" s="50"/>
      <c r="HZ86" s="50"/>
      <c r="IA86" s="50"/>
      <c r="IB86" s="50"/>
      <c r="IC86" s="50"/>
      <c r="ID86" s="50"/>
      <c r="IE86" s="50"/>
      <c r="IF86" s="50"/>
      <c r="IG86" s="50"/>
      <c r="IH86" s="50"/>
      <c r="II86" s="50"/>
      <c r="IJ86" s="50"/>
      <c r="IK86" s="50"/>
      <c r="IL86" s="50"/>
      <c r="IM86" s="50"/>
      <c r="IN86" s="50"/>
      <c r="IO86" s="50"/>
      <c r="IP86" s="50"/>
      <c r="IQ86" s="50"/>
      <c r="IR86" s="50"/>
      <c r="IS86" s="50"/>
      <c r="IT86" s="50"/>
      <c r="IU86" s="50"/>
      <c r="IV86" s="50"/>
      <c r="IW86" s="50"/>
      <c r="IX86" s="50"/>
      <c r="IY86" s="50"/>
      <c r="IZ86" s="50"/>
      <c r="JA86" s="50"/>
      <c r="JB86" s="50"/>
      <c r="JC86" s="50"/>
      <c r="JD86" s="50"/>
      <c r="JE86" s="50"/>
      <c r="JF86" s="50"/>
      <c r="JG86" s="50"/>
      <c r="JH86" s="50"/>
      <c r="JI86" s="50"/>
      <c r="JJ86" s="50"/>
      <c r="JK86" s="50"/>
      <c r="JL86" s="50"/>
      <c r="JM86" s="50"/>
      <c r="JN86" s="50"/>
      <c r="JO86" s="50"/>
      <c r="JP86" s="50"/>
      <c r="JQ86" s="50"/>
      <c r="JR86" s="50"/>
      <c r="JS86" s="50"/>
      <c r="JT86" s="50"/>
      <c r="JU86" s="50"/>
      <c r="JV86" s="50"/>
      <c r="JW86" s="50"/>
      <c r="JX86" s="50"/>
      <c r="JY86" s="50"/>
      <c r="JZ86" s="50"/>
      <c r="KA86" s="50"/>
      <c r="KB86" s="50"/>
      <c r="KC86" s="50"/>
      <c r="KD86" s="50"/>
      <c r="KE86" s="50"/>
      <c r="KF86" s="50"/>
      <c r="KG86" s="50"/>
      <c r="KH86" s="50"/>
      <c r="KI86" s="50"/>
      <c r="KJ86" s="50"/>
      <c r="KK86" s="50"/>
      <c r="KL86" s="50"/>
      <c r="KM86" s="50"/>
      <c r="KN86" s="50"/>
      <c r="KO86" s="50"/>
      <c r="KP86" s="50"/>
      <c r="KQ86" s="50"/>
      <c r="KR86" s="50"/>
      <c r="KS86" s="50"/>
      <c r="KT86" s="50"/>
      <c r="KU86" s="50"/>
      <c r="KV86" s="50"/>
      <c r="KW86" s="50"/>
      <c r="KX86" s="50"/>
      <c r="KY86" s="50"/>
      <c r="KZ86" s="50"/>
      <c r="LA86" s="50"/>
      <c r="LB86" s="50"/>
      <c r="LC86" s="50"/>
      <c r="LD86" s="50"/>
      <c r="LE86" s="50"/>
      <c r="LF86" s="50"/>
      <c r="LG86" s="50"/>
      <c r="LH86" s="50"/>
      <c r="LI86" s="50"/>
      <c r="LJ86" s="50"/>
      <c r="LK86" s="50"/>
      <c r="LL86" s="50"/>
      <c r="LM86" s="50"/>
      <c r="LN86" s="50"/>
      <c r="LO86" s="50"/>
      <c r="LP86" s="50"/>
      <c r="LQ86" s="50"/>
      <c r="LR86" s="50"/>
      <c r="LS86" s="50"/>
      <c r="LT86" s="50"/>
      <c r="LU86" s="50"/>
      <c r="LV86" s="50"/>
      <c r="LW86" s="50"/>
      <c r="LX86" s="50"/>
      <c r="LY86" s="50"/>
      <c r="LZ86" s="50"/>
      <c r="MA86" s="50"/>
      <c r="MB86" s="50"/>
      <c r="MC86" s="50"/>
      <c r="MD86" s="50"/>
      <c r="ME86" s="50"/>
      <c r="MF86" s="50"/>
      <c r="MG86" s="50"/>
      <c r="MH86" s="50"/>
      <c r="MI86" s="50"/>
      <c r="MJ86" s="50"/>
      <c r="MK86" s="50"/>
      <c r="ML86" s="50"/>
      <c r="MM86" s="50"/>
      <c r="MN86" s="50"/>
      <c r="MO86" s="50"/>
      <c r="MP86" s="50"/>
      <c r="MQ86" s="50"/>
      <c r="MR86" s="50"/>
      <c r="MS86" s="50"/>
      <c r="MT86" s="50"/>
      <c r="MU86" s="50"/>
      <c r="MV86" s="50"/>
      <c r="MW86" s="50"/>
      <c r="MX86" s="50"/>
      <c r="MY86" s="50"/>
      <c r="MZ86" s="50"/>
      <c r="NA86" s="50"/>
      <c r="NB86" s="50"/>
      <c r="NC86" s="50"/>
      <c r="ND86" s="50"/>
      <c r="NE86" s="50"/>
      <c r="NF86" s="50"/>
      <c r="NG86" s="50"/>
      <c r="NH86" s="50"/>
      <c r="NI86" s="50"/>
      <c r="NJ86" s="50"/>
      <c r="NK86" s="50"/>
      <c r="NL86" s="50"/>
      <c r="NM86" s="50"/>
      <c r="NN86" s="50"/>
      <c r="NO86" s="50"/>
      <c r="NP86" s="50"/>
      <c r="NQ86" s="50"/>
      <c r="NR86" s="50"/>
      <c r="NS86" s="50"/>
      <c r="NT86" s="50"/>
      <c r="NU86" s="50"/>
      <c r="NV86" s="50"/>
      <c r="NW86" s="50"/>
      <c r="NX86" s="50"/>
      <c r="NY86" s="50"/>
      <c r="NZ86" s="50"/>
      <c r="OA86" s="50"/>
      <c r="OB86" s="50"/>
      <c r="OC86" s="50"/>
      <c r="OD86" s="50"/>
      <c r="OE86" s="50"/>
      <c r="OF86" s="50"/>
      <c r="OG86" s="50"/>
      <c r="OH86" s="50"/>
      <c r="OI86" s="50"/>
      <c r="OJ86" s="50"/>
      <c r="OK86" s="50"/>
      <c r="OL86" s="50"/>
      <c r="OM86" s="50"/>
      <c r="ON86" s="50"/>
      <c r="OO86" s="50"/>
      <c r="OP86" s="50"/>
      <c r="OQ86" s="50"/>
      <c r="OR86" s="50"/>
      <c r="OS86" s="50"/>
      <c r="OT86" s="50"/>
      <c r="OU86" s="50"/>
      <c r="OV86" s="50"/>
      <c r="OW86" s="50"/>
      <c r="OX86" s="50"/>
      <c r="OY86" s="50"/>
      <c r="OZ86" s="50"/>
      <c r="PA86" s="50"/>
      <c r="PB86" s="50"/>
      <c r="PC86" s="50"/>
      <c r="PD86" s="50"/>
      <c r="PE86" s="50"/>
      <c r="PF86" s="50"/>
      <c r="PG86" s="50"/>
      <c r="PH86" s="50"/>
      <c r="PI86" s="50"/>
      <c r="PJ86" s="50"/>
      <c r="PK86" s="50"/>
      <c r="PL86" s="50"/>
      <c r="PM86" s="50"/>
      <c r="PN86" s="50"/>
      <c r="PO86" s="50"/>
      <c r="PP86" s="50"/>
      <c r="PQ86" s="50"/>
      <c r="PR86" s="50"/>
      <c r="PS86" s="50"/>
      <c r="PT86" s="50"/>
      <c r="PU86" s="50"/>
      <c r="PV86" s="50"/>
      <c r="PW86" s="50"/>
      <c r="PX86" s="50"/>
      <c r="PY86" s="50"/>
      <c r="PZ86" s="50"/>
      <c r="QA86" s="50"/>
      <c r="QB86" s="50"/>
      <c r="QC86" s="50"/>
      <c r="QD86" s="50"/>
      <c r="QE86" s="50"/>
      <c r="QF86" s="50"/>
      <c r="QG86" s="50"/>
      <c r="QH86" s="50"/>
      <c r="QI86" s="50"/>
      <c r="QJ86" s="50"/>
      <c r="QK86" s="50"/>
      <c r="QL86" s="50"/>
      <c r="QM86" s="50"/>
      <c r="QN86" s="50"/>
      <c r="QO86" s="50"/>
      <c r="QP86" s="50"/>
      <c r="QQ86" s="50"/>
      <c r="QR86" s="50"/>
      <c r="QS86" s="50"/>
      <c r="QT86" s="50"/>
      <c r="QU86" s="50"/>
      <c r="QV86" s="50"/>
      <c r="QW86" s="50"/>
      <c r="QX86" s="50"/>
      <c r="QY86" s="50"/>
      <c r="QZ86" s="50"/>
      <c r="RA86" s="50"/>
      <c r="RB86" s="50"/>
      <c r="RC86" s="50"/>
      <c r="RD86" s="50"/>
      <c r="RE86" s="50"/>
      <c r="RF86" s="50"/>
      <c r="RG86" s="50"/>
      <c r="RH86" s="50"/>
      <c r="RI86" s="50"/>
      <c r="RJ86" s="50"/>
      <c r="RK86" s="50"/>
      <c r="RL86" s="50"/>
      <c r="RM86" s="50"/>
      <c r="RN86" s="50"/>
      <c r="RO86" s="50"/>
      <c r="RP86" s="50"/>
      <c r="RQ86" s="50"/>
      <c r="RR86" s="50"/>
      <c r="RS86" s="50"/>
      <c r="RT86" s="50"/>
      <c r="RU86" s="50"/>
      <c r="RV86" s="50"/>
      <c r="RW86" s="50"/>
      <c r="RX86" s="50"/>
      <c r="RY86" s="50"/>
      <c r="RZ86" s="50"/>
      <c r="SA86" s="50"/>
      <c r="SB86" s="50"/>
      <c r="SC86" s="50"/>
      <c r="SD86" s="50"/>
      <c r="SE86" s="50"/>
      <c r="SF86" s="50"/>
      <c r="SG86" s="50"/>
      <c r="SH86" s="50"/>
      <c r="SI86" s="50"/>
      <c r="SJ86" s="50"/>
      <c r="SK86" s="50"/>
      <c r="SL86" s="50"/>
      <c r="SM86" s="50"/>
      <c r="SN86" s="50"/>
      <c r="SO86" s="50"/>
      <c r="SP86" s="50"/>
      <c r="SQ86" s="50"/>
      <c r="SR86" s="50"/>
      <c r="SS86" s="50"/>
      <c r="ST86" s="50"/>
      <c r="SU86" s="50"/>
      <c r="SV86" s="50"/>
      <c r="SW86" s="50"/>
      <c r="SX86" s="50"/>
      <c r="SY86" s="50"/>
      <c r="SZ86" s="50"/>
      <c r="TA86" s="50"/>
      <c r="TB86" s="50"/>
      <c r="TC86" s="50"/>
      <c r="TD86" s="50"/>
      <c r="TE86" s="50"/>
      <c r="TF86" s="50"/>
      <c r="TG86" s="50"/>
      <c r="TH86" s="50"/>
      <c r="TI86" s="50"/>
      <c r="TJ86" s="50"/>
      <c r="TK86" s="50"/>
      <c r="TL86" s="50"/>
      <c r="TM86" s="50"/>
      <c r="TN86" s="50"/>
      <c r="TO86" s="50"/>
      <c r="TP86" s="50"/>
      <c r="TQ86" s="50"/>
      <c r="TR86" s="50"/>
      <c r="TS86" s="50"/>
      <c r="TT86" s="50"/>
      <c r="TU86" s="50"/>
      <c r="TV86" s="50"/>
      <c r="TW86" s="50"/>
      <c r="TX86" s="50"/>
      <c r="TY86" s="50"/>
      <c r="TZ86" s="50"/>
      <c r="UA86" s="50"/>
      <c r="UB86" s="50"/>
      <c r="UC86" s="50"/>
      <c r="UD86" s="50"/>
      <c r="UE86" s="50"/>
      <c r="UF86" s="50"/>
      <c r="UG86" s="50"/>
      <c r="UH86" s="50"/>
      <c r="UI86" s="50"/>
      <c r="UJ86" s="50"/>
      <c r="UK86" s="50"/>
      <c r="UL86" s="50"/>
      <c r="UM86" s="50"/>
      <c r="UN86" s="50"/>
      <c r="UO86" s="50"/>
      <c r="UP86" s="50"/>
      <c r="UQ86" s="50"/>
      <c r="UR86" s="50"/>
      <c r="US86" s="50"/>
      <c r="UT86" s="50"/>
      <c r="UU86" s="50"/>
      <c r="UV86" s="50"/>
      <c r="UW86" s="50"/>
      <c r="UX86" s="50"/>
      <c r="UY86" s="50"/>
      <c r="UZ86" s="50"/>
      <c r="VA86" s="50"/>
      <c r="VB86" s="50"/>
      <c r="VC86" s="50"/>
      <c r="VD86" s="50"/>
      <c r="VE86" s="50"/>
      <c r="VF86" s="50"/>
      <c r="VG86" s="50"/>
      <c r="VH86" s="50"/>
      <c r="VI86" s="50"/>
      <c r="VJ86" s="50"/>
      <c r="VK86" s="50"/>
      <c r="VL86" s="50"/>
      <c r="VM86" s="50"/>
      <c r="VN86" s="50"/>
      <c r="VO86" s="50"/>
      <c r="VP86" s="50"/>
      <c r="VQ86" s="50"/>
      <c r="VR86" s="50"/>
      <c r="VS86" s="50"/>
      <c r="VT86" s="50"/>
      <c r="VU86" s="50"/>
      <c r="VV86" s="50"/>
      <c r="VW86" s="50"/>
      <c r="VX86" s="50"/>
      <c r="VY86" s="50"/>
      <c r="VZ86" s="50"/>
      <c r="WA86" s="50"/>
      <c r="WB86" s="50"/>
      <c r="WC86" s="50"/>
      <c r="WD86" s="50"/>
      <c r="WE86" s="50"/>
      <c r="WF86" s="50"/>
      <c r="WG86" s="50"/>
      <c r="WH86" s="50"/>
      <c r="WI86" s="50"/>
      <c r="WJ86" s="50"/>
      <c r="WK86" s="50"/>
      <c r="WL86" s="50"/>
      <c r="WM86" s="50"/>
      <c r="WN86" s="50"/>
      <c r="WO86" s="50"/>
      <c r="WP86" s="50"/>
      <c r="WQ86" s="50"/>
      <c r="WR86" s="50"/>
      <c r="WS86" s="50"/>
      <c r="WT86" s="50"/>
      <c r="WU86" s="50"/>
      <c r="WV86" s="50"/>
      <c r="WW86" s="50"/>
      <c r="WX86" s="50"/>
      <c r="WY86" s="50"/>
      <c r="WZ86" s="50"/>
      <c r="XA86" s="50"/>
      <c r="XB86" s="50"/>
      <c r="XC86" s="50"/>
      <c r="XD86" s="50"/>
      <c r="XE86" s="50"/>
      <c r="XF86" s="50"/>
      <c r="XG86" s="50"/>
      <c r="XH86" s="50"/>
      <c r="XI86" s="50"/>
      <c r="XJ86" s="50"/>
      <c r="XK86" s="50"/>
      <c r="XL86" s="50"/>
      <c r="XM86" s="50"/>
      <c r="XN86" s="50"/>
      <c r="XO86" s="50"/>
      <c r="XP86" s="50"/>
      <c r="XQ86" s="50"/>
      <c r="XR86" s="50"/>
      <c r="XS86" s="50"/>
      <c r="XT86" s="50"/>
      <c r="XU86" s="50"/>
      <c r="XV86" s="50"/>
      <c r="XW86" s="50"/>
      <c r="XX86" s="50"/>
      <c r="XY86" s="50"/>
      <c r="XZ86" s="50"/>
      <c r="YA86" s="50"/>
      <c r="YB86" s="50"/>
      <c r="YC86" s="50"/>
      <c r="YD86" s="50"/>
      <c r="YE86" s="50"/>
      <c r="YF86" s="50"/>
      <c r="YG86" s="50"/>
      <c r="YH86" s="50"/>
      <c r="YI86" s="50"/>
      <c r="YJ86" s="50"/>
      <c r="YK86" s="50"/>
      <c r="YL86" s="50"/>
      <c r="YM86" s="50"/>
      <c r="YN86" s="50"/>
      <c r="YO86" s="50"/>
      <c r="YP86" s="50"/>
      <c r="YQ86" s="50"/>
      <c r="YR86" s="50"/>
      <c r="YS86" s="50"/>
      <c r="YT86" s="50"/>
      <c r="YU86" s="50"/>
      <c r="YV86" s="50"/>
      <c r="YW86" s="50"/>
      <c r="YX86" s="50"/>
      <c r="YY86" s="50"/>
      <c r="YZ86" s="50"/>
      <c r="ZA86" s="50"/>
      <c r="ZB86" s="50"/>
      <c r="ZC86" s="50"/>
      <c r="ZD86" s="50"/>
      <c r="ZE86" s="50"/>
      <c r="ZF86" s="50"/>
      <c r="ZG86" s="50"/>
      <c r="ZH86" s="50"/>
      <c r="ZI86" s="50"/>
      <c r="ZJ86" s="50"/>
      <c r="ZK86" s="50"/>
      <c r="ZL86" s="50"/>
      <c r="ZM86" s="50"/>
      <c r="ZN86" s="50"/>
      <c r="ZO86" s="50"/>
      <c r="ZP86" s="50"/>
      <c r="ZQ86" s="50"/>
      <c r="ZR86" s="50"/>
      <c r="ZS86" s="50"/>
      <c r="ZT86" s="50"/>
      <c r="ZU86" s="50"/>
      <c r="ZV86" s="50"/>
      <c r="ZW86" s="50"/>
      <c r="ZX86" s="50"/>
      <c r="ZY86" s="50"/>
      <c r="ZZ86" s="50"/>
      <c r="AAA86" s="50"/>
      <c r="AAB86" s="50"/>
      <c r="AAC86" s="50"/>
      <c r="AAD86" s="50"/>
      <c r="AAE86" s="50"/>
      <c r="AAF86" s="50"/>
      <c r="AAG86" s="50"/>
      <c r="AAH86" s="50"/>
      <c r="AAI86" s="50"/>
      <c r="AAJ86" s="50"/>
      <c r="AAK86" s="50"/>
      <c r="AAL86" s="50"/>
      <c r="AAM86" s="50"/>
      <c r="AAN86" s="50"/>
      <c r="AAO86" s="50"/>
      <c r="AAP86" s="50"/>
      <c r="AAQ86" s="50"/>
      <c r="AAR86" s="50"/>
      <c r="AAS86" s="50"/>
      <c r="AAT86" s="50"/>
      <c r="AAU86" s="50"/>
      <c r="AAV86" s="50"/>
      <c r="AAW86" s="50"/>
      <c r="AAX86" s="50"/>
      <c r="AAY86" s="50"/>
      <c r="AAZ86" s="50"/>
      <c r="ABA86" s="50"/>
      <c r="ABB86" s="50"/>
      <c r="ABC86" s="50"/>
      <c r="ABD86" s="50"/>
      <c r="ABE86" s="50"/>
      <c r="ABF86" s="50"/>
      <c r="ABG86" s="50"/>
      <c r="ABH86" s="50"/>
      <c r="ABI86" s="50"/>
      <c r="ABJ86" s="50"/>
      <c r="ABK86" s="50"/>
      <c r="ABL86" s="50"/>
      <c r="ABM86" s="50"/>
      <c r="ABN86" s="50"/>
      <c r="ABO86" s="50"/>
      <c r="ABP86" s="50"/>
      <c r="ABQ86" s="50"/>
      <c r="ABR86" s="50"/>
      <c r="ABS86" s="50"/>
      <c r="ABT86" s="50"/>
      <c r="ABU86" s="50"/>
      <c r="ABV86" s="50"/>
      <c r="ABW86" s="50"/>
      <c r="ABX86" s="50"/>
      <c r="ABY86" s="50"/>
      <c r="ABZ86" s="50"/>
      <c r="ACA86" s="50"/>
      <c r="ACB86" s="50"/>
      <c r="ACC86" s="50"/>
      <c r="ACD86" s="50"/>
      <c r="ACE86" s="50"/>
      <c r="ACF86" s="50"/>
      <c r="ACG86" s="50"/>
      <c r="ACH86" s="50"/>
      <c r="ACI86" s="50"/>
      <c r="ACJ86" s="50"/>
      <c r="ACK86" s="50"/>
      <c r="ACL86" s="50"/>
      <c r="ACM86" s="50"/>
      <c r="ACN86" s="50"/>
      <c r="ACO86" s="50"/>
      <c r="ACP86" s="50"/>
      <c r="ACQ86" s="50"/>
      <c r="ACR86" s="50"/>
      <c r="ACS86" s="50"/>
      <c r="ACT86" s="50"/>
      <c r="ACU86" s="50"/>
      <c r="ACV86" s="50"/>
      <c r="ACW86" s="50"/>
      <c r="ACX86" s="50"/>
      <c r="ACY86" s="50"/>
      <c r="ACZ86" s="50"/>
      <c r="ADA86" s="50"/>
      <c r="ADB86" s="50"/>
      <c r="ADC86" s="50"/>
      <c r="ADD86" s="50"/>
      <c r="ADE86" s="50"/>
      <c r="ADF86" s="50"/>
      <c r="ADG86" s="50"/>
      <c r="ADH86" s="50"/>
      <c r="ADI86" s="50"/>
      <c r="ADJ86" s="50"/>
      <c r="ADK86" s="50"/>
      <c r="ADL86" s="50"/>
      <c r="ADM86" s="50"/>
      <c r="ADN86" s="50"/>
      <c r="ADO86" s="50"/>
      <c r="ADP86" s="50"/>
      <c r="ADQ86" s="50"/>
      <c r="ADR86" s="50"/>
      <c r="ADS86" s="50"/>
      <c r="ADT86" s="50"/>
      <c r="ADU86" s="50"/>
      <c r="ADV86" s="50"/>
      <c r="ADW86" s="50"/>
      <c r="ADX86" s="50"/>
      <c r="ADY86" s="50"/>
      <c r="ADZ86" s="50"/>
      <c r="AEA86" s="50"/>
      <c r="AEB86" s="50"/>
      <c r="AEC86" s="50"/>
      <c r="AED86" s="50"/>
      <c r="AEE86" s="50"/>
      <c r="AEF86" s="50"/>
      <c r="AEG86" s="50"/>
      <c r="AEH86" s="50"/>
      <c r="AEI86" s="50"/>
      <c r="AEJ86" s="50"/>
      <c r="AEK86" s="50"/>
      <c r="AEL86" s="50"/>
      <c r="AEM86" s="50"/>
      <c r="AEN86" s="50"/>
      <c r="AEO86" s="50"/>
      <c r="AEP86" s="50"/>
      <c r="AEQ86" s="50"/>
      <c r="AER86" s="50"/>
      <c r="AES86" s="50"/>
      <c r="AET86" s="50"/>
      <c r="AEU86" s="50"/>
      <c r="AEV86" s="50"/>
      <c r="AEW86" s="50"/>
      <c r="AEX86" s="50"/>
      <c r="AEY86" s="50"/>
      <c r="AEZ86" s="50"/>
      <c r="AFA86" s="50"/>
      <c r="AFB86" s="50"/>
      <c r="AFC86" s="50"/>
      <c r="AFD86" s="50"/>
      <c r="AFE86" s="50"/>
      <c r="AFF86" s="50"/>
      <c r="AFG86" s="50"/>
      <c r="AFH86" s="50"/>
      <c r="AFI86" s="50"/>
      <c r="AFJ86" s="50"/>
      <c r="AFK86" s="50"/>
      <c r="AFL86" s="50"/>
      <c r="AFM86" s="50"/>
      <c r="AFN86" s="50"/>
      <c r="AFO86" s="50"/>
      <c r="AFP86" s="50"/>
      <c r="AFQ86" s="50"/>
      <c r="AFR86" s="50"/>
      <c r="AFS86" s="50"/>
      <c r="AFT86" s="50"/>
      <c r="AFU86" s="50"/>
      <c r="AFV86" s="50"/>
      <c r="AFW86" s="50"/>
      <c r="AFX86" s="50"/>
      <c r="AFY86" s="50"/>
      <c r="AFZ86" s="50"/>
      <c r="AGA86" s="50"/>
      <c r="AGB86" s="50"/>
      <c r="AGC86" s="50"/>
      <c r="AGD86" s="50"/>
      <c r="AGE86" s="50"/>
      <c r="AGF86" s="50"/>
      <c r="AGG86" s="50"/>
      <c r="AGH86" s="50"/>
      <c r="AGI86" s="50"/>
      <c r="AGJ86" s="50"/>
      <c r="AGK86" s="50"/>
      <c r="AGL86" s="50"/>
      <c r="AGM86" s="50"/>
      <c r="AGN86" s="50"/>
      <c r="AGO86" s="50"/>
      <c r="AGP86" s="50"/>
      <c r="AGQ86" s="50"/>
      <c r="AGR86" s="50"/>
      <c r="AGS86" s="50"/>
      <c r="AGT86" s="50"/>
      <c r="AGU86" s="50"/>
      <c r="AGV86" s="50"/>
      <c r="AGW86" s="50"/>
      <c r="AGX86" s="50"/>
      <c r="AGY86" s="50"/>
      <c r="AGZ86" s="50"/>
      <c r="AHA86" s="50"/>
      <c r="AHB86" s="50"/>
      <c r="AHC86" s="50"/>
      <c r="AHD86" s="50"/>
      <c r="AHE86" s="50"/>
      <c r="AHF86" s="50"/>
      <c r="AHG86" s="50"/>
      <c r="AHH86" s="50"/>
      <c r="AHI86" s="50"/>
      <c r="AHJ86" s="50"/>
      <c r="AHK86" s="50"/>
      <c r="AHL86" s="50"/>
      <c r="AHM86" s="50"/>
      <c r="AHN86" s="50"/>
      <c r="AHO86" s="50"/>
      <c r="AHP86" s="50"/>
      <c r="AHQ86" s="50"/>
      <c r="AHR86" s="50"/>
      <c r="AHS86" s="50"/>
      <c r="AHT86" s="50"/>
      <c r="AHU86" s="50"/>
      <c r="AHV86" s="50"/>
      <c r="AHW86" s="50"/>
      <c r="AHX86" s="50"/>
      <c r="AHY86" s="50"/>
      <c r="AHZ86" s="50"/>
      <c r="AIA86" s="50"/>
      <c r="AIB86" s="50"/>
      <c r="AIC86" s="50"/>
      <c r="AID86" s="50"/>
      <c r="AIE86" s="50"/>
      <c r="AIF86" s="50"/>
      <c r="AIG86" s="50"/>
      <c r="AIH86" s="50"/>
      <c r="AII86" s="50"/>
      <c r="AIJ86" s="50"/>
    </row>
    <row r="87" spans="1:920" s="51" customFormat="1">
      <c r="A87" s="45">
        <v>0.55000000000000004</v>
      </c>
      <c r="B87" s="45">
        <v>1.38</v>
      </c>
      <c r="C87" s="45" t="str">
        <f t="shared" si="3"/>
        <v/>
      </c>
      <c r="D87" s="45" t="str">
        <f t="shared" si="3"/>
        <v/>
      </c>
      <c r="E87" s="183" t="s">
        <v>2379</v>
      </c>
      <c r="F87" s="190" t="s">
        <v>2380</v>
      </c>
      <c r="G87" s="237"/>
      <c r="H87" s="237" t="s">
        <v>2338</v>
      </c>
      <c r="I87" s="185">
        <v>555</v>
      </c>
      <c r="J87" s="112"/>
      <c r="K87" s="112"/>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c r="DB87" s="50"/>
      <c r="DC87" s="50"/>
      <c r="DD87" s="50"/>
      <c r="DE87" s="50"/>
      <c r="DF87" s="50"/>
      <c r="DG87" s="50"/>
      <c r="DH87" s="50"/>
      <c r="DI87" s="50"/>
      <c r="DJ87" s="50"/>
      <c r="DK87" s="50"/>
      <c r="DL87" s="50"/>
      <c r="DM87" s="50"/>
      <c r="DN87" s="50"/>
      <c r="DO87" s="50"/>
      <c r="DP87" s="50"/>
      <c r="DQ87" s="50"/>
      <c r="DR87" s="50"/>
      <c r="DS87" s="50"/>
      <c r="DT87" s="50"/>
      <c r="DU87" s="50"/>
      <c r="DV87" s="50"/>
      <c r="DW87" s="50"/>
      <c r="DX87" s="50"/>
      <c r="DY87" s="50"/>
      <c r="DZ87" s="50"/>
      <c r="EA87" s="50"/>
      <c r="EB87" s="50"/>
      <c r="EC87" s="50"/>
      <c r="ED87" s="50"/>
      <c r="EE87" s="50"/>
      <c r="EF87" s="50"/>
      <c r="EG87" s="50"/>
      <c r="EH87" s="50"/>
      <c r="EI87" s="50"/>
      <c r="EJ87" s="50"/>
      <c r="EK87" s="50"/>
      <c r="EL87" s="50"/>
      <c r="EM87" s="50"/>
      <c r="EN87" s="50"/>
      <c r="EO87" s="50"/>
      <c r="EP87" s="50"/>
      <c r="EQ87" s="50"/>
      <c r="ER87" s="50"/>
      <c r="ES87" s="50"/>
      <c r="ET87" s="50"/>
      <c r="EU87" s="50"/>
      <c r="EV87" s="50"/>
      <c r="EW87" s="50"/>
      <c r="EX87" s="50"/>
      <c r="EY87" s="50"/>
      <c r="EZ87" s="50"/>
      <c r="FA87" s="50"/>
      <c r="FB87" s="50"/>
      <c r="FC87" s="50"/>
      <c r="FD87" s="50"/>
      <c r="FE87" s="50"/>
      <c r="FF87" s="50"/>
      <c r="FG87" s="50"/>
      <c r="FH87" s="50"/>
      <c r="FI87" s="50"/>
      <c r="FJ87" s="50"/>
      <c r="FK87" s="50"/>
      <c r="FL87" s="50"/>
      <c r="FM87" s="50"/>
      <c r="FN87" s="50"/>
      <c r="FO87" s="50"/>
      <c r="FP87" s="50"/>
      <c r="FQ87" s="50"/>
      <c r="FR87" s="50"/>
      <c r="FS87" s="50"/>
      <c r="FT87" s="50"/>
      <c r="FU87" s="50"/>
      <c r="FV87" s="50"/>
      <c r="FW87" s="50"/>
      <c r="FX87" s="50"/>
      <c r="FY87" s="50"/>
      <c r="FZ87" s="50"/>
      <c r="GA87" s="50"/>
      <c r="GB87" s="50"/>
      <c r="GC87" s="50"/>
      <c r="GD87" s="50"/>
      <c r="GE87" s="50"/>
      <c r="GF87" s="50"/>
      <c r="GG87" s="50"/>
      <c r="GH87" s="50"/>
      <c r="GI87" s="50"/>
      <c r="GJ87" s="50"/>
      <c r="GK87" s="50"/>
      <c r="GL87" s="50"/>
      <c r="GM87" s="50"/>
      <c r="GN87" s="50"/>
      <c r="GO87" s="50"/>
      <c r="GP87" s="50"/>
      <c r="GQ87" s="50"/>
      <c r="GR87" s="50"/>
      <c r="GS87" s="50"/>
      <c r="GT87" s="50"/>
      <c r="GU87" s="50"/>
      <c r="GV87" s="50"/>
      <c r="GW87" s="50"/>
      <c r="GX87" s="50"/>
      <c r="GY87" s="50"/>
      <c r="GZ87" s="50"/>
      <c r="HA87" s="50"/>
      <c r="HB87" s="50"/>
      <c r="HC87" s="50"/>
      <c r="HD87" s="50"/>
      <c r="HE87" s="50"/>
      <c r="HF87" s="50"/>
      <c r="HG87" s="50"/>
      <c r="HH87" s="50"/>
      <c r="HI87" s="50"/>
      <c r="HJ87" s="50"/>
      <c r="HK87" s="50"/>
      <c r="HL87" s="50"/>
      <c r="HM87" s="50"/>
      <c r="HN87" s="50"/>
      <c r="HO87" s="50"/>
      <c r="HP87" s="50"/>
      <c r="HQ87" s="50"/>
      <c r="HR87" s="50"/>
      <c r="HS87" s="50"/>
      <c r="HT87" s="50"/>
      <c r="HU87" s="50"/>
      <c r="HV87" s="50"/>
      <c r="HW87" s="50"/>
      <c r="HX87" s="50"/>
      <c r="HY87" s="50"/>
      <c r="HZ87" s="50"/>
      <c r="IA87" s="50"/>
      <c r="IB87" s="50"/>
      <c r="IC87" s="50"/>
      <c r="ID87" s="50"/>
      <c r="IE87" s="50"/>
      <c r="IF87" s="50"/>
      <c r="IG87" s="50"/>
      <c r="IH87" s="50"/>
      <c r="II87" s="50"/>
      <c r="IJ87" s="50"/>
      <c r="IK87" s="50"/>
      <c r="IL87" s="50"/>
      <c r="IM87" s="50"/>
      <c r="IN87" s="50"/>
      <c r="IO87" s="50"/>
      <c r="IP87" s="50"/>
      <c r="IQ87" s="50"/>
      <c r="IR87" s="50"/>
      <c r="IS87" s="50"/>
      <c r="IT87" s="50"/>
      <c r="IU87" s="50"/>
      <c r="IV87" s="50"/>
      <c r="IW87" s="50"/>
      <c r="IX87" s="50"/>
      <c r="IY87" s="50"/>
      <c r="IZ87" s="50"/>
      <c r="JA87" s="50"/>
      <c r="JB87" s="50"/>
      <c r="JC87" s="50"/>
      <c r="JD87" s="50"/>
      <c r="JE87" s="50"/>
      <c r="JF87" s="50"/>
      <c r="JG87" s="50"/>
      <c r="JH87" s="50"/>
      <c r="JI87" s="50"/>
      <c r="JJ87" s="50"/>
      <c r="JK87" s="50"/>
      <c r="JL87" s="50"/>
      <c r="JM87" s="50"/>
      <c r="JN87" s="50"/>
      <c r="JO87" s="50"/>
      <c r="JP87" s="50"/>
      <c r="JQ87" s="50"/>
      <c r="JR87" s="50"/>
      <c r="JS87" s="50"/>
      <c r="JT87" s="50"/>
      <c r="JU87" s="50"/>
      <c r="JV87" s="50"/>
      <c r="JW87" s="50"/>
      <c r="JX87" s="50"/>
      <c r="JY87" s="50"/>
      <c r="JZ87" s="50"/>
      <c r="KA87" s="50"/>
      <c r="KB87" s="50"/>
      <c r="KC87" s="50"/>
      <c r="KD87" s="50"/>
      <c r="KE87" s="50"/>
      <c r="KF87" s="50"/>
      <c r="KG87" s="50"/>
      <c r="KH87" s="50"/>
      <c r="KI87" s="50"/>
      <c r="KJ87" s="50"/>
      <c r="KK87" s="50"/>
      <c r="KL87" s="50"/>
      <c r="KM87" s="50"/>
      <c r="KN87" s="50"/>
      <c r="KO87" s="50"/>
      <c r="KP87" s="50"/>
      <c r="KQ87" s="50"/>
      <c r="KR87" s="50"/>
      <c r="KS87" s="50"/>
      <c r="KT87" s="50"/>
      <c r="KU87" s="50"/>
      <c r="KV87" s="50"/>
      <c r="KW87" s="50"/>
      <c r="KX87" s="50"/>
      <c r="KY87" s="50"/>
      <c r="KZ87" s="50"/>
      <c r="LA87" s="50"/>
      <c r="LB87" s="50"/>
      <c r="LC87" s="50"/>
      <c r="LD87" s="50"/>
      <c r="LE87" s="50"/>
      <c r="LF87" s="50"/>
      <c r="LG87" s="50"/>
      <c r="LH87" s="50"/>
      <c r="LI87" s="50"/>
      <c r="LJ87" s="50"/>
      <c r="LK87" s="50"/>
      <c r="LL87" s="50"/>
      <c r="LM87" s="50"/>
      <c r="LN87" s="50"/>
      <c r="LO87" s="50"/>
      <c r="LP87" s="50"/>
      <c r="LQ87" s="50"/>
      <c r="LR87" s="50"/>
      <c r="LS87" s="50"/>
      <c r="LT87" s="50"/>
      <c r="LU87" s="50"/>
      <c r="LV87" s="50"/>
      <c r="LW87" s="50"/>
      <c r="LX87" s="50"/>
      <c r="LY87" s="50"/>
      <c r="LZ87" s="50"/>
      <c r="MA87" s="50"/>
      <c r="MB87" s="50"/>
      <c r="MC87" s="50"/>
      <c r="MD87" s="50"/>
      <c r="ME87" s="50"/>
      <c r="MF87" s="50"/>
      <c r="MG87" s="50"/>
      <c r="MH87" s="50"/>
      <c r="MI87" s="50"/>
      <c r="MJ87" s="50"/>
      <c r="MK87" s="50"/>
      <c r="ML87" s="50"/>
      <c r="MM87" s="50"/>
      <c r="MN87" s="50"/>
      <c r="MO87" s="50"/>
      <c r="MP87" s="50"/>
      <c r="MQ87" s="50"/>
      <c r="MR87" s="50"/>
      <c r="MS87" s="50"/>
      <c r="MT87" s="50"/>
      <c r="MU87" s="50"/>
      <c r="MV87" s="50"/>
      <c r="MW87" s="50"/>
      <c r="MX87" s="50"/>
      <c r="MY87" s="50"/>
      <c r="MZ87" s="50"/>
      <c r="NA87" s="50"/>
      <c r="NB87" s="50"/>
      <c r="NC87" s="50"/>
      <c r="ND87" s="50"/>
      <c r="NE87" s="50"/>
      <c r="NF87" s="50"/>
      <c r="NG87" s="50"/>
      <c r="NH87" s="50"/>
      <c r="NI87" s="50"/>
      <c r="NJ87" s="50"/>
      <c r="NK87" s="50"/>
      <c r="NL87" s="50"/>
      <c r="NM87" s="50"/>
      <c r="NN87" s="50"/>
      <c r="NO87" s="50"/>
      <c r="NP87" s="50"/>
      <c r="NQ87" s="50"/>
      <c r="NR87" s="50"/>
      <c r="NS87" s="50"/>
      <c r="NT87" s="50"/>
      <c r="NU87" s="50"/>
      <c r="NV87" s="50"/>
      <c r="NW87" s="50"/>
      <c r="NX87" s="50"/>
      <c r="NY87" s="50"/>
      <c r="NZ87" s="50"/>
      <c r="OA87" s="50"/>
      <c r="OB87" s="50"/>
      <c r="OC87" s="50"/>
      <c r="OD87" s="50"/>
      <c r="OE87" s="50"/>
      <c r="OF87" s="50"/>
      <c r="OG87" s="50"/>
      <c r="OH87" s="50"/>
      <c r="OI87" s="50"/>
      <c r="OJ87" s="50"/>
      <c r="OK87" s="50"/>
      <c r="OL87" s="50"/>
      <c r="OM87" s="50"/>
      <c r="ON87" s="50"/>
      <c r="OO87" s="50"/>
      <c r="OP87" s="50"/>
      <c r="OQ87" s="50"/>
      <c r="OR87" s="50"/>
      <c r="OS87" s="50"/>
      <c r="OT87" s="50"/>
      <c r="OU87" s="50"/>
      <c r="OV87" s="50"/>
      <c r="OW87" s="50"/>
      <c r="OX87" s="50"/>
      <c r="OY87" s="50"/>
      <c r="OZ87" s="50"/>
      <c r="PA87" s="50"/>
      <c r="PB87" s="50"/>
      <c r="PC87" s="50"/>
      <c r="PD87" s="50"/>
      <c r="PE87" s="50"/>
      <c r="PF87" s="50"/>
      <c r="PG87" s="50"/>
      <c r="PH87" s="50"/>
      <c r="PI87" s="50"/>
      <c r="PJ87" s="50"/>
      <c r="PK87" s="50"/>
      <c r="PL87" s="50"/>
      <c r="PM87" s="50"/>
      <c r="PN87" s="50"/>
      <c r="PO87" s="50"/>
      <c r="PP87" s="50"/>
      <c r="PQ87" s="50"/>
      <c r="PR87" s="50"/>
      <c r="PS87" s="50"/>
      <c r="PT87" s="50"/>
      <c r="PU87" s="50"/>
      <c r="PV87" s="50"/>
      <c r="PW87" s="50"/>
      <c r="PX87" s="50"/>
      <c r="PY87" s="50"/>
      <c r="PZ87" s="50"/>
      <c r="QA87" s="50"/>
      <c r="QB87" s="50"/>
      <c r="QC87" s="50"/>
      <c r="QD87" s="50"/>
      <c r="QE87" s="50"/>
      <c r="QF87" s="50"/>
      <c r="QG87" s="50"/>
      <c r="QH87" s="50"/>
      <c r="QI87" s="50"/>
      <c r="QJ87" s="50"/>
      <c r="QK87" s="50"/>
      <c r="QL87" s="50"/>
      <c r="QM87" s="50"/>
      <c r="QN87" s="50"/>
      <c r="QO87" s="50"/>
      <c r="QP87" s="50"/>
      <c r="QQ87" s="50"/>
      <c r="QR87" s="50"/>
      <c r="QS87" s="50"/>
      <c r="QT87" s="50"/>
      <c r="QU87" s="50"/>
      <c r="QV87" s="50"/>
      <c r="QW87" s="50"/>
      <c r="QX87" s="50"/>
      <c r="QY87" s="50"/>
      <c r="QZ87" s="50"/>
      <c r="RA87" s="50"/>
      <c r="RB87" s="50"/>
      <c r="RC87" s="50"/>
      <c r="RD87" s="50"/>
      <c r="RE87" s="50"/>
      <c r="RF87" s="50"/>
      <c r="RG87" s="50"/>
      <c r="RH87" s="50"/>
      <c r="RI87" s="50"/>
      <c r="RJ87" s="50"/>
      <c r="RK87" s="50"/>
      <c r="RL87" s="50"/>
      <c r="RM87" s="50"/>
      <c r="RN87" s="50"/>
      <c r="RO87" s="50"/>
      <c r="RP87" s="50"/>
      <c r="RQ87" s="50"/>
      <c r="RR87" s="50"/>
      <c r="RS87" s="50"/>
      <c r="RT87" s="50"/>
      <c r="RU87" s="50"/>
      <c r="RV87" s="50"/>
      <c r="RW87" s="50"/>
      <c r="RX87" s="50"/>
      <c r="RY87" s="50"/>
      <c r="RZ87" s="50"/>
      <c r="SA87" s="50"/>
      <c r="SB87" s="50"/>
      <c r="SC87" s="50"/>
      <c r="SD87" s="50"/>
      <c r="SE87" s="50"/>
      <c r="SF87" s="50"/>
      <c r="SG87" s="50"/>
      <c r="SH87" s="50"/>
      <c r="SI87" s="50"/>
      <c r="SJ87" s="50"/>
      <c r="SK87" s="50"/>
      <c r="SL87" s="50"/>
      <c r="SM87" s="50"/>
      <c r="SN87" s="50"/>
      <c r="SO87" s="50"/>
      <c r="SP87" s="50"/>
      <c r="SQ87" s="50"/>
      <c r="SR87" s="50"/>
      <c r="SS87" s="50"/>
      <c r="ST87" s="50"/>
      <c r="SU87" s="50"/>
      <c r="SV87" s="50"/>
      <c r="SW87" s="50"/>
      <c r="SX87" s="50"/>
      <c r="SY87" s="50"/>
      <c r="SZ87" s="50"/>
      <c r="TA87" s="50"/>
      <c r="TB87" s="50"/>
      <c r="TC87" s="50"/>
      <c r="TD87" s="50"/>
      <c r="TE87" s="50"/>
      <c r="TF87" s="50"/>
      <c r="TG87" s="50"/>
      <c r="TH87" s="50"/>
      <c r="TI87" s="50"/>
      <c r="TJ87" s="50"/>
      <c r="TK87" s="50"/>
      <c r="TL87" s="50"/>
      <c r="TM87" s="50"/>
      <c r="TN87" s="50"/>
      <c r="TO87" s="50"/>
      <c r="TP87" s="50"/>
      <c r="TQ87" s="50"/>
      <c r="TR87" s="50"/>
      <c r="TS87" s="50"/>
      <c r="TT87" s="50"/>
      <c r="TU87" s="50"/>
      <c r="TV87" s="50"/>
      <c r="TW87" s="50"/>
      <c r="TX87" s="50"/>
      <c r="TY87" s="50"/>
      <c r="TZ87" s="50"/>
      <c r="UA87" s="50"/>
      <c r="UB87" s="50"/>
      <c r="UC87" s="50"/>
      <c r="UD87" s="50"/>
      <c r="UE87" s="50"/>
      <c r="UF87" s="50"/>
      <c r="UG87" s="50"/>
      <c r="UH87" s="50"/>
      <c r="UI87" s="50"/>
      <c r="UJ87" s="50"/>
      <c r="UK87" s="50"/>
      <c r="UL87" s="50"/>
      <c r="UM87" s="50"/>
      <c r="UN87" s="50"/>
      <c r="UO87" s="50"/>
      <c r="UP87" s="50"/>
      <c r="UQ87" s="50"/>
      <c r="UR87" s="50"/>
      <c r="US87" s="50"/>
      <c r="UT87" s="50"/>
      <c r="UU87" s="50"/>
      <c r="UV87" s="50"/>
      <c r="UW87" s="50"/>
      <c r="UX87" s="50"/>
      <c r="UY87" s="50"/>
      <c r="UZ87" s="50"/>
      <c r="VA87" s="50"/>
      <c r="VB87" s="50"/>
      <c r="VC87" s="50"/>
      <c r="VD87" s="50"/>
      <c r="VE87" s="50"/>
      <c r="VF87" s="50"/>
      <c r="VG87" s="50"/>
      <c r="VH87" s="50"/>
      <c r="VI87" s="50"/>
      <c r="VJ87" s="50"/>
      <c r="VK87" s="50"/>
      <c r="VL87" s="50"/>
      <c r="VM87" s="50"/>
      <c r="VN87" s="50"/>
      <c r="VO87" s="50"/>
      <c r="VP87" s="50"/>
      <c r="VQ87" s="50"/>
      <c r="VR87" s="50"/>
      <c r="VS87" s="50"/>
      <c r="VT87" s="50"/>
      <c r="VU87" s="50"/>
      <c r="VV87" s="50"/>
      <c r="VW87" s="50"/>
      <c r="VX87" s="50"/>
      <c r="VY87" s="50"/>
      <c r="VZ87" s="50"/>
      <c r="WA87" s="50"/>
      <c r="WB87" s="50"/>
      <c r="WC87" s="50"/>
      <c r="WD87" s="50"/>
      <c r="WE87" s="50"/>
      <c r="WF87" s="50"/>
      <c r="WG87" s="50"/>
      <c r="WH87" s="50"/>
      <c r="WI87" s="50"/>
      <c r="WJ87" s="50"/>
      <c r="WK87" s="50"/>
      <c r="WL87" s="50"/>
      <c r="WM87" s="50"/>
      <c r="WN87" s="50"/>
      <c r="WO87" s="50"/>
      <c r="WP87" s="50"/>
      <c r="WQ87" s="50"/>
      <c r="WR87" s="50"/>
      <c r="WS87" s="50"/>
      <c r="WT87" s="50"/>
      <c r="WU87" s="50"/>
      <c r="WV87" s="50"/>
      <c r="WW87" s="50"/>
      <c r="WX87" s="50"/>
      <c r="WY87" s="50"/>
      <c r="WZ87" s="50"/>
      <c r="XA87" s="50"/>
      <c r="XB87" s="50"/>
      <c r="XC87" s="50"/>
      <c r="XD87" s="50"/>
      <c r="XE87" s="50"/>
      <c r="XF87" s="50"/>
      <c r="XG87" s="50"/>
      <c r="XH87" s="50"/>
      <c r="XI87" s="50"/>
      <c r="XJ87" s="50"/>
      <c r="XK87" s="50"/>
      <c r="XL87" s="50"/>
      <c r="XM87" s="50"/>
      <c r="XN87" s="50"/>
      <c r="XO87" s="50"/>
      <c r="XP87" s="50"/>
      <c r="XQ87" s="50"/>
      <c r="XR87" s="50"/>
      <c r="XS87" s="50"/>
      <c r="XT87" s="50"/>
      <c r="XU87" s="50"/>
      <c r="XV87" s="50"/>
      <c r="XW87" s="50"/>
      <c r="XX87" s="50"/>
      <c r="XY87" s="50"/>
      <c r="XZ87" s="50"/>
      <c r="YA87" s="50"/>
      <c r="YB87" s="50"/>
      <c r="YC87" s="50"/>
      <c r="YD87" s="50"/>
      <c r="YE87" s="50"/>
      <c r="YF87" s="50"/>
      <c r="YG87" s="50"/>
      <c r="YH87" s="50"/>
      <c r="YI87" s="50"/>
      <c r="YJ87" s="50"/>
      <c r="YK87" s="50"/>
      <c r="YL87" s="50"/>
      <c r="YM87" s="50"/>
      <c r="YN87" s="50"/>
      <c r="YO87" s="50"/>
      <c r="YP87" s="50"/>
      <c r="YQ87" s="50"/>
      <c r="YR87" s="50"/>
      <c r="YS87" s="50"/>
      <c r="YT87" s="50"/>
      <c r="YU87" s="50"/>
      <c r="YV87" s="50"/>
      <c r="YW87" s="50"/>
      <c r="YX87" s="50"/>
      <c r="YY87" s="50"/>
      <c r="YZ87" s="50"/>
      <c r="ZA87" s="50"/>
      <c r="ZB87" s="50"/>
      <c r="ZC87" s="50"/>
      <c r="ZD87" s="50"/>
      <c r="ZE87" s="50"/>
      <c r="ZF87" s="50"/>
      <c r="ZG87" s="50"/>
      <c r="ZH87" s="50"/>
      <c r="ZI87" s="50"/>
      <c r="ZJ87" s="50"/>
      <c r="ZK87" s="50"/>
      <c r="ZL87" s="50"/>
      <c r="ZM87" s="50"/>
      <c r="ZN87" s="50"/>
      <c r="ZO87" s="50"/>
      <c r="ZP87" s="50"/>
      <c r="ZQ87" s="50"/>
      <c r="ZR87" s="50"/>
      <c r="ZS87" s="50"/>
      <c r="ZT87" s="50"/>
      <c r="ZU87" s="50"/>
      <c r="ZV87" s="50"/>
      <c r="ZW87" s="50"/>
      <c r="ZX87" s="50"/>
      <c r="ZY87" s="50"/>
      <c r="ZZ87" s="50"/>
      <c r="AAA87" s="50"/>
      <c r="AAB87" s="50"/>
      <c r="AAC87" s="50"/>
      <c r="AAD87" s="50"/>
      <c r="AAE87" s="50"/>
      <c r="AAF87" s="50"/>
      <c r="AAG87" s="50"/>
      <c r="AAH87" s="50"/>
      <c r="AAI87" s="50"/>
      <c r="AAJ87" s="50"/>
      <c r="AAK87" s="50"/>
      <c r="AAL87" s="50"/>
      <c r="AAM87" s="50"/>
      <c r="AAN87" s="50"/>
      <c r="AAO87" s="50"/>
      <c r="AAP87" s="50"/>
      <c r="AAQ87" s="50"/>
      <c r="AAR87" s="50"/>
      <c r="AAS87" s="50"/>
      <c r="AAT87" s="50"/>
      <c r="AAU87" s="50"/>
      <c r="AAV87" s="50"/>
      <c r="AAW87" s="50"/>
      <c r="AAX87" s="50"/>
      <c r="AAY87" s="50"/>
      <c r="AAZ87" s="50"/>
      <c r="ABA87" s="50"/>
      <c r="ABB87" s="50"/>
      <c r="ABC87" s="50"/>
      <c r="ABD87" s="50"/>
      <c r="ABE87" s="50"/>
      <c r="ABF87" s="50"/>
      <c r="ABG87" s="50"/>
      <c r="ABH87" s="50"/>
      <c r="ABI87" s="50"/>
      <c r="ABJ87" s="50"/>
      <c r="ABK87" s="50"/>
      <c r="ABL87" s="50"/>
      <c r="ABM87" s="50"/>
      <c r="ABN87" s="50"/>
      <c r="ABO87" s="50"/>
      <c r="ABP87" s="50"/>
      <c r="ABQ87" s="50"/>
      <c r="ABR87" s="50"/>
      <c r="ABS87" s="50"/>
      <c r="ABT87" s="50"/>
      <c r="ABU87" s="50"/>
      <c r="ABV87" s="50"/>
      <c r="ABW87" s="50"/>
      <c r="ABX87" s="50"/>
      <c r="ABY87" s="50"/>
      <c r="ABZ87" s="50"/>
      <c r="ACA87" s="50"/>
      <c r="ACB87" s="50"/>
      <c r="ACC87" s="50"/>
      <c r="ACD87" s="50"/>
      <c r="ACE87" s="50"/>
      <c r="ACF87" s="50"/>
      <c r="ACG87" s="50"/>
      <c r="ACH87" s="50"/>
      <c r="ACI87" s="50"/>
      <c r="ACJ87" s="50"/>
      <c r="ACK87" s="50"/>
      <c r="ACL87" s="50"/>
      <c r="ACM87" s="50"/>
      <c r="ACN87" s="50"/>
      <c r="ACO87" s="50"/>
      <c r="ACP87" s="50"/>
      <c r="ACQ87" s="50"/>
      <c r="ACR87" s="50"/>
      <c r="ACS87" s="50"/>
      <c r="ACT87" s="50"/>
      <c r="ACU87" s="50"/>
      <c r="ACV87" s="50"/>
      <c r="ACW87" s="50"/>
      <c r="ACX87" s="50"/>
      <c r="ACY87" s="50"/>
      <c r="ACZ87" s="50"/>
      <c r="ADA87" s="50"/>
      <c r="ADB87" s="50"/>
      <c r="ADC87" s="50"/>
      <c r="ADD87" s="50"/>
      <c r="ADE87" s="50"/>
      <c r="ADF87" s="50"/>
      <c r="ADG87" s="50"/>
      <c r="ADH87" s="50"/>
      <c r="ADI87" s="50"/>
      <c r="ADJ87" s="50"/>
      <c r="ADK87" s="50"/>
      <c r="ADL87" s="50"/>
      <c r="ADM87" s="50"/>
      <c r="ADN87" s="50"/>
      <c r="ADO87" s="50"/>
      <c r="ADP87" s="50"/>
      <c r="ADQ87" s="50"/>
      <c r="ADR87" s="50"/>
      <c r="ADS87" s="50"/>
      <c r="ADT87" s="50"/>
      <c r="ADU87" s="50"/>
      <c r="ADV87" s="50"/>
      <c r="ADW87" s="50"/>
      <c r="ADX87" s="50"/>
      <c r="ADY87" s="50"/>
      <c r="ADZ87" s="50"/>
      <c r="AEA87" s="50"/>
      <c r="AEB87" s="50"/>
      <c r="AEC87" s="50"/>
      <c r="AED87" s="50"/>
      <c r="AEE87" s="50"/>
      <c r="AEF87" s="50"/>
      <c r="AEG87" s="50"/>
      <c r="AEH87" s="50"/>
      <c r="AEI87" s="50"/>
      <c r="AEJ87" s="50"/>
      <c r="AEK87" s="50"/>
      <c r="AEL87" s="50"/>
      <c r="AEM87" s="50"/>
      <c r="AEN87" s="50"/>
      <c r="AEO87" s="50"/>
      <c r="AEP87" s="50"/>
      <c r="AEQ87" s="50"/>
      <c r="AER87" s="50"/>
      <c r="AES87" s="50"/>
      <c r="AET87" s="50"/>
      <c r="AEU87" s="50"/>
      <c r="AEV87" s="50"/>
      <c r="AEW87" s="50"/>
      <c r="AEX87" s="50"/>
      <c r="AEY87" s="50"/>
      <c r="AEZ87" s="50"/>
      <c r="AFA87" s="50"/>
      <c r="AFB87" s="50"/>
      <c r="AFC87" s="50"/>
      <c r="AFD87" s="50"/>
      <c r="AFE87" s="50"/>
      <c r="AFF87" s="50"/>
      <c r="AFG87" s="50"/>
      <c r="AFH87" s="50"/>
      <c r="AFI87" s="50"/>
      <c r="AFJ87" s="50"/>
      <c r="AFK87" s="50"/>
      <c r="AFL87" s="50"/>
      <c r="AFM87" s="50"/>
      <c r="AFN87" s="50"/>
      <c r="AFO87" s="50"/>
      <c r="AFP87" s="50"/>
      <c r="AFQ87" s="50"/>
      <c r="AFR87" s="50"/>
      <c r="AFS87" s="50"/>
      <c r="AFT87" s="50"/>
      <c r="AFU87" s="50"/>
      <c r="AFV87" s="50"/>
      <c r="AFW87" s="50"/>
      <c r="AFX87" s="50"/>
      <c r="AFY87" s="50"/>
      <c r="AFZ87" s="50"/>
      <c r="AGA87" s="50"/>
      <c r="AGB87" s="50"/>
      <c r="AGC87" s="50"/>
      <c r="AGD87" s="50"/>
      <c r="AGE87" s="50"/>
      <c r="AGF87" s="50"/>
      <c r="AGG87" s="50"/>
      <c r="AGH87" s="50"/>
      <c r="AGI87" s="50"/>
      <c r="AGJ87" s="50"/>
      <c r="AGK87" s="50"/>
      <c r="AGL87" s="50"/>
      <c r="AGM87" s="50"/>
      <c r="AGN87" s="50"/>
      <c r="AGO87" s="50"/>
      <c r="AGP87" s="50"/>
      <c r="AGQ87" s="50"/>
      <c r="AGR87" s="50"/>
      <c r="AGS87" s="50"/>
      <c r="AGT87" s="50"/>
      <c r="AGU87" s="50"/>
      <c r="AGV87" s="50"/>
      <c r="AGW87" s="50"/>
      <c r="AGX87" s="50"/>
      <c r="AGY87" s="50"/>
      <c r="AGZ87" s="50"/>
      <c r="AHA87" s="50"/>
      <c r="AHB87" s="50"/>
      <c r="AHC87" s="50"/>
      <c r="AHD87" s="50"/>
      <c r="AHE87" s="50"/>
      <c r="AHF87" s="50"/>
      <c r="AHG87" s="50"/>
      <c r="AHH87" s="50"/>
      <c r="AHI87" s="50"/>
      <c r="AHJ87" s="50"/>
      <c r="AHK87" s="50"/>
      <c r="AHL87" s="50"/>
      <c r="AHM87" s="50"/>
      <c r="AHN87" s="50"/>
      <c r="AHO87" s="50"/>
      <c r="AHP87" s="50"/>
      <c r="AHQ87" s="50"/>
      <c r="AHR87" s="50"/>
      <c r="AHS87" s="50"/>
      <c r="AHT87" s="50"/>
      <c r="AHU87" s="50"/>
      <c r="AHV87" s="50"/>
      <c r="AHW87" s="50"/>
      <c r="AHX87" s="50"/>
      <c r="AHY87" s="50"/>
      <c r="AHZ87" s="50"/>
      <c r="AIA87" s="50"/>
      <c r="AIB87" s="50"/>
      <c r="AIC87" s="50"/>
      <c r="AID87" s="50"/>
      <c r="AIE87" s="50"/>
      <c r="AIF87" s="50"/>
      <c r="AIG87" s="50"/>
      <c r="AIH87" s="50"/>
      <c r="AII87" s="50"/>
      <c r="AIJ87" s="50"/>
    </row>
    <row r="88" spans="1:920" s="51" customFormat="1">
      <c r="A88" s="45">
        <v>0.56000000000000005</v>
      </c>
      <c r="B88" s="45">
        <v>1.39</v>
      </c>
      <c r="C88" s="45" t="str">
        <f t="shared" si="3"/>
        <v/>
      </c>
      <c r="D88" s="45" t="str">
        <f t="shared" si="3"/>
        <v/>
      </c>
      <c r="E88" s="183" t="s">
        <v>2381</v>
      </c>
      <c r="F88" s="190" t="s">
        <v>2382</v>
      </c>
      <c r="G88" s="237"/>
      <c r="H88" s="237" t="s">
        <v>2336</v>
      </c>
      <c r="I88" s="185">
        <v>556</v>
      </c>
      <c r="J88" s="112"/>
      <c r="K88" s="112"/>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c r="CU88" s="50"/>
      <c r="CV88" s="50"/>
      <c r="CW88" s="50"/>
      <c r="CX88" s="50"/>
      <c r="CY88" s="50"/>
      <c r="CZ88" s="50"/>
      <c r="DA88" s="50"/>
      <c r="DB88" s="50"/>
      <c r="DC88" s="50"/>
      <c r="DD88" s="50"/>
      <c r="DE88" s="50"/>
      <c r="DF88" s="50"/>
      <c r="DG88" s="50"/>
      <c r="DH88" s="50"/>
      <c r="DI88" s="50"/>
      <c r="DJ88" s="50"/>
      <c r="DK88" s="50"/>
      <c r="DL88" s="50"/>
      <c r="DM88" s="50"/>
      <c r="DN88" s="50"/>
      <c r="DO88" s="50"/>
      <c r="DP88" s="50"/>
      <c r="DQ88" s="50"/>
      <c r="DR88" s="50"/>
      <c r="DS88" s="50"/>
      <c r="DT88" s="50"/>
      <c r="DU88" s="50"/>
      <c r="DV88" s="50"/>
      <c r="DW88" s="50"/>
      <c r="DX88" s="50"/>
      <c r="DY88" s="50"/>
      <c r="DZ88" s="50"/>
      <c r="EA88" s="50"/>
      <c r="EB88" s="50"/>
      <c r="EC88" s="50"/>
      <c r="ED88" s="50"/>
      <c r="EE88" s="50"/>
      <c r="EF88" s="50"/>
      <c r="EG88" s="50"/>
      <c r="EH88" s="50"/>
      <c r="EI88" s="50"/>
      <c r="EJ88" s="50"/>
      <c r="EK88" s="50"/>
      <c r="EL88" s="50"/>
      <c r="EM88" s="50"/>
      <c r="EN88" s="50"/>
      <c r="EO88" s="50"/>
      <c r="EP88" s="50"/>
      <c r="EQ88" s="50"/>
      <c r="ER88" s="50"/>
      <c r="ES88" s="50"/>
      <c r="ET88" s="50"/>
      <c r="EU88" s="50"/>
      <c r="EV88" s="50"/>
      <c r="EW88" s="50"/>
      <c r="EX88" s="50"/>
      <c r="EY88" s="50"/>
      <c r="EZ88" s="50"/>
      <c r="FA88" s="50"/>
      <c r="FB88" s="50"/>
      <c r="FC88" s="50"/>
      <c r="FD88" s="50"/>
      <c r="FE88" s="50"/>
      <c r="FF88" s="50"/>
      <c r="FG88" s="50"/>
      <c r="FH88" s="50"/>
      <c r="FI88" s="50"/>
      <c r="FJ88" s="50"/>
      <c r="FK88" s="50"/>
      <c r="FL88" s="50"/>
      <c r="FM88" s="50"/>
      <c r="FN88" s="50"/>
      <c r="FO88" s="50"/>
      <c r="FP88" s="50"/>
      <c r="FQ88" s="50"/>
      <c r="FR88" s="50"/>
      <c r="FS88" s="50"/>
      <c r="FT88" s="50"/>
      <c r="FU88" s="50"/>
      <c r="FV88" s="50"/>
      <c r="FW88" s="50"/>
      <c r="FX88" s="50"/>
      <c r="FY88" s="50"/>
      <c r="FZ88" s="50"/>
      <c r="GA88" s="50"/>
      <c r="GB88" s="50"/>
      <c r="GC88" s="50"/>
      <c r="GD88" s="50"/>
      <c r="GE88" s="50"/>
      <c r="GF88" s="50"/>
      <c r="GG88" s="50"/>
      <c r="GH88" s="50"/>
      <c r="GI88" s="50"/>
      <c r="GJ88" s="50"/>
      <c r="GK88" s="50"/>
      <c r="GL88" s="50"/>
      <c r="GM88" s="50"/>
      <c r="GN88" s="50"/>
      <c r="GO88" s="50"/>
      <c r="GP88" s="50"/>
      <c r="GQ88" s="50"/>
      <c r="GR88" s="50"/>
      <c r="GS88" s="50"/>
      <c r="GT88" s="50"/>
      <c r="GU88" s="50"/>
      <c r="GV88" s="50"/>
      <c r="GW88" s="50"/>
      <c r="GX88" s="50"/>
      <c r="GY88" s="50"/>
      <c r="GZ88" s="50"/>
      <c r="HA88" s="50"/>
      <c r="HB88" s="50"/>
      <c r="HC88" s="50"/>
      <c r="HD88" s="50"/>
      <c r="HE88" s="50"/>
      <c r="HF88" s="50"/>
      <c r="HG88" s="50"/>
      <c r="HH88" s="50"/>
      <c r="HI88" s="50"/>
      <c r="HJ88" s="50"/>
      <c r="HK88" s="50"/>
      <c r="HL88" s="50"/>
      <c r="HM88" s="50"/>
      <c r="HN88" s="50"/>
      <c r="HO88" s="50"/>
      <c r="HP88" s="50"/>
      <c r="HQ88" s="50"/>
      <c r="HR88" s="50"/>
      <c r="HS88" s="50"/>
      <c r="HT88" s="50"/>
      <c r="HU88" s="50"/>
      <c r="HV88" s="50"/>
      <c r="HW88" s="50"/>
      <c r="HX88" s="50"/>
      <c r="HY88" s="50"/>
      <c r="HZ88" s="50"/>
      <c r="IA88" s="50"/>
      <c r="IB88" s="50"/>
      <c r="IC88" s="50"/>
      <c r="ID88" s="50"/>
      <c r="IE88" s="50"/>
      <c r="IF88" s="50"/>
      <c r="IG88" s="50"/>
      <c r="IH88" s="50"/>
      <c r="II88" s="50"/>
      <c r="IJ88" s="50"/>
      <c r="IK88" s="50"/>
      <c r="IL88" s="50"/>
      <c r="IM88" s="50"/>
      <c r="IN88" s="50"/>
      <c r="IO88" s="50"/>
      <c r="IP88" s="50"/>
      <c r="IQ88" s="50"/>
      <c r="IR88" s="50"/>
      <c r="IS88" s="50"/>
      <c r="IT88" s="50"/>
      <c r="IU88" s="50"/>
      <c r="IV88" s="50"/>
      <c r="IW88" s="50"/>
      <c r="IX88" s="50"/>
      <c r="IY88" s="50"/>
      <c r="IZ88" s="50"/>
      <c r="JA88" s="50"/>
      <c r="JB88" s="50"/>
      <c r="JC88" s="50"/>
      <c r="JD88" s="50"/>
      <c r="JE88" s="50"/>
      <c r="JF88" s="50"/>
      <c r="JG88" s="50"/>
      <c r="JH88" s="50"/>
      <c r="JI88" s="50"/>
      <c r="JJ88" s="50"/>
      <c r="JK88" s="50"/>
      <c r="JL88" s="50"/>
      <c r="JM88" s="50"/>
      <c r="JN88" s="50"/>
      <c r="JO88" s="50"/>
      <c r="JP88" s="50"/>
      <c r="JQ88" s="50"/>
      <c r="JR88" s="50"/>
      <c r="JS88" s="50"/>
      <c r="JT88" s="50"/>
      <c r="JU88" s="50"/>
      <c r="JV88" s="50"/>
      <c r="JW88" s="50"/>
      <c r="JX88" s="50"/>
      <c r="JY88" s="50"/>
      <c r="JZ88" s="50"/>
      <c r="KA88" s="50"/>
      <c r="KB88" s="50"/>
      <c r="KC88" s="50"/>
      <c r="KD88" s="50"/>
      <c r="KE88" s="50"/>
      <c r="KF88" s="50"/>
      <c r="KG88" s="50"/>
      <c r="KH88" s="50"/>
      <c r="KI88" s="50"/>
      <c r="KJ88" s="50"/>
      <c r="KK88" s="50"/>
      <c r="KL88" s="50"/>
      <c r="KM88" s="50"/>
      <c r="KN88" s="50"/>
      <c r="KO88" s="50"/>
      <c r="KP88" s="50"/>
      <c r="KQ88" s="50"/>
      <c r="KR88" s="50"/>
      <c r="KS88" s="50"/>
      <c r="KT88" s="50"/>
      <c r="KU88" s="50"/>
      <c r="KV88" s="50"/>
      <c r="KW88" s="50"/>
      <c r="KX88" s="50"/>
      <c r="KY88" s="50"/>
      <c r="KZ88" s="50"/>
      <c r="LA88" s="50"/>
      <c r="LB88" s="50"/>
      <c r="LC88" s="50"/>
      <c r="LD88" s="50"/>
      <c r="LE88" s="50"/>
      <c r="LF88" s="50"/>
      <c r="LG88" s="50"/>
      <c r="LH88" s="50"/>
      <c r="LI88" s="50"/>
      <c r="LJ88" s="50"/>
      <c r="LK88" s="50"/>
      <c r="LL88" s="50"/>
      <c r="LM88" s="50"/>
      <c r="LN88" s="50"/>
      <c r="LO88" s="50"/>
      <c r="LP88" s="50"/>
      <c r="LQ88" s="50"/>
      <c r="LR88" s="50"/>
      <c r="LS88" s="50"/>
      <c r="LT88" s="50"/>
      <c r="LU88" s="50"/>
      <c r="LV88" s="50"/>
      <c r="LW88" s="50"/>
      <c r="LX88" s="50"/>
      <c r="LY88" s="50"/>
      <c r="LZ88" s="50"/>
      <c r="MA88" s="50"/>
      <c r="MB88" s="50"/>
      <c r="MC88" s="50"/>
      <c r="MD88" s="50"/>
      <c r="ME88" s="50"/>
      <c r="MF88" s="50"/>
      <c r="MG88" s="50"/>
      <c r="MH88" s="50"/>
      <c r="MI88" s="50"/>
      <c r="MJ88" s="50"/>
      <c r="MK88" s="50"/>
      <c r="ML88" s="50"/>
      <c r="MM88" s="50"/>
      <c r="MN88" s="50"/>
      <c r="MO88" s="50"/>
      <c r="MP88" s="50"/>
      <c r="MQ88" s="50"/>
      <c r="MR88" s="50"/>
      <c r="MS88" s="50"/>
      <c r="MT88" s="50"/>
      <c r="MU88" s="50"/>
      <c r="MV88" s="50"/>
      <c r="MW88" s="50"/>
      <c r="MX88" s="50"/>
      <c r="MY88" s="50"/>
      <c r="MZ88" s="50"/>
      <c r="NA88" s="50"/>
      <c r="NB88" s="50"/>
      <c r="NC88" s="50"/>
      <c r="ND88" s="50"/>
      <c r="NE88" s="50"/>
      <c r="NF88" s="50"/>
      <c r="NG88" s="50"/>
      <c r="NH88" s="50"/>
      <c r="NI88" s="50"/>
      <c r="NJ88" s="50"/>
      <c r="NK88" s="50"/>
      <c r="NL88" s="50"/>
      <c r="NM88" s="50"/>
      <c r="NN88" s="50"/>
      <c r="NO88" s="50"/>
      <c r="NP88" s="50"/>
      <c r="NQ88" s="50"/>
      <c r="NR88" s="50"/>
      <c r="NS88" s="50"/>
      <c r="NT88" s="50"/>
      <c r="NU88" s="50"/>
      <c r="NV88" s="50"/>
      <c r="NW88" s="50"/>
      <c r="NX88" s="50"/>
      <c r="NY88" s="50"/>
      <c r="NZ88" s="50"/>
      <c r="OA88" s="50"/>
      <c r="OB88" s="50"/>
      <c r="OC88" s="50"/>
      <c r="OD88" s="50"/>
      <c r="OE88" s="50"/>
      <c r="OF88" s="50"/>
      <c r="OG88" s="50"/>
      <c r="OH88" s="50"/>
      <c r="OI88" s="50"/>
      <c r="OJ88" s="50"/>
      <c r="OK88" s="50"/>
      <c r="OL88" s="50"/>
      <c r="OM88" s="50"/>
      <c r="ON88" s="50"/>
      <c r="OO88" s="50"/>
      <c r="OP88" s="50"/>
      <c r="OQ88" s="50"/>
      <c r="OR88" s="50"/>
      <c r="OS88" s="50"/>
      <c r="OT88" s="50"/>
      <c r="OU88" s="50"/>
      <c r="OV88" s="50"/>
      <c r="OW88" s="50"/>
      <c r="OX88" s="50"/>
      <c r="OY88" s="50"/>
      <c r="OZ88" s="50"/>
      <c r="PA88" s="50"/>
      <c r="PB88" s="50"/>
      <c r="PC88" s="50"/>
      <c r="PD88" s="50"/>
      <c r="PE88" s="50"/>
      <c r="PF88" s="50"/>
      <c r="PG88" s="50"/>
      <c r="PH88" s="50"/>
      <c r="PI88" s="50"/>
      <c r="PJ88" s="50"/>
      <c r="PK88" s="50"/>
      <c r="PL88" s="50"/>
      <c r="PM88" s="50"/>
      <c r="PN88" s="50"/>
      <c r="PO88" s="50"/>
      <c r="PP88" s="50"/>
      <c r="PQ88" s="50"/>
      <c r="PR88" s="50"/>
      <c r="PS88" s="50"/>
      <c r="PT88" s="50"/>
      <c r="PU88" s="50"/>
      <c r="PV88" s="50"/>
      <c r="PW88" s="50"/>
      <c r="PX88" s="50"/>
      <c r="PY88" s="50"/>
      <c r="PZ88" s="50"/>
      <c r="QA88" s="50"/>
      <c r="QB88" s="50"/>
      <c r="QC88" s="50"/>
      <c r="QD88" s="50"/>
      <c r="QE88" s="50"/>
      <c r="QF88" s="50"/>
      <c r="QG88" s="50"/>
      <c r="QH88" s="50"/>
      <c r="QI88" s="50"/>
      <c r="QJ88" s="50"/>
      <c r="QK88" s="50"/>
      <c r="QL88" s="50"/>
      <c r="QM88" s="50"/>
      <c r="QN88" s="50"/>
      <c r="QO88" s="50"/>
      <c r="QP88" s="50"/>
      <c r="QQ88" s="50"/>
      <c r="QR88" s="50"/>
      <c r="QS88" s="50"/>
      <c r="QT88" s="50"/>
      <c r="QU88" s="50"/>
      <c r="QV88" s="50"/>
      <c r="QW88" s="50"/>
      <c r="QX88" s="50"/>
      <c r="QY88" s="50"/>
      <c r="QZ88" s="50"/>
      <c r="RA88" s="50"/>
      <c r="RB88" s="50"/>
      <c r="RC88" s="50"/>
      <c r="RD88" s="50"/>
      <c r="RE88" s="50"/>
      <c r="RF88" s="50"/>
      <c r="RG88" s="50"/>
      <c r="RH88" s="50"/>
      <c r="RI88" s="50"/>
      <c r="RJ88" s="50"/>
      <c r="RK88" s="50"/>
      <c r="RL88" s="50"/>
      <c r="RM88" s="50"/>
      <c r="RN88" s="50"/>
      <c r="RO88" s="50"/>
      <c r="RP88" s="50"/>
      <c r="RQ88" s="50"/>
      <c r="RR88" s="50"/>
      <c r="RS88" s="50"/>
      <c r="RT88" s="50"/>
      <c r="RU88" s="50"/>
      <c r="RV88" s="50"/>
      <c r="RW88" s="50"/>
      <c r="RX88" s="50"/>
      <c r="RY88" s="50"/>
      <c r="RZ88" s="50"/>
      <c r="SA88" s="50"/>
      <c r="SB88" s="50"/>
      <c r="SC88" s="50"/>
      <c r="SD88" s="50"/>
      <c r="SE88" s="50"/>
      <c r="SF88" s="50"/>
      <c r="SG88" s="50"/>
      <c r="SH88" s="50"/>
      <c r="SI88" s="50"/>
      <c r="SJ88" s="50"/>
      <c r="SK88" s="50"/>
      <c r="SL88" s="50"/>
      <c r="SM88" s="50"/>
      <c r="SN88" s="50"/>
      <c r="SO88" s="50"/>
      <c r="SP88" s="50"/>
      <c r="SQ88" s="50"/>
      <c r="SR88" s="50"/>
      <c r="SS88" s="50"/>
      <c r="ST88" s="50"/>
      <c r="SU88" s="50"/>
      <c r="SV88" s="50"/>
      <c r="SW88" s="50"/>
      <c r="SX88" s="50"/>
      <c r="SY88" s="50"/>
      <c r="SZ88" s="50"/>
      <c r="TA88" s="50"/>
      <c r="TB88" s="50"/>
      <c r="TC88" s="50"/>
      <c r="TD88" s="50"/>
      <c r="TE88" s="50"/>
      <c r="TF88" s="50"/>
      <c r="TG88" s="50"/>
      <c r="TH88" s="50"/>
      <c r="TI88" s="50"/>
      <c r="TJ88" s="50"/>
      <c r="TK88" s="50"/>
      <c r="TL88" s="50"/>
      <c r="TM88" s="50"/>
      <c r="TN88" s="50"/>
      <c r="TO88" s="50"/>
      <c r="TP88" s="50"/>
      <c r="TQ88" s="50"/>
      <c r="TR88" s="50"/>
      <c r="TS88" s="50"/>
      <c r="TT88" s="50"/>
      <c r="TU88" s="50"/>
      <c r="TV88" s="50"/>
      <c r="TW88" s="50"/>
      <c r="TX88" s="50"/>
      <c r="TY88" s="50"/>
      <c r="TZ88" s="50"/>
      <c r="UA88" s="50"/>
      <c r="UB88" s="50"/>
      <c r="UC88" s="50"/>
      <c r="UD88" s="50"/>
      <c r="UE88" s="50"/>
      <c r="UF88" s="50"/>
      <c r="UG88" s="50"/>
      <c r="UH88" s="50"/>
      <c r="UI88" s="50"/>
      <c r="UJ88" s="50"/>
      <c r="UK88" s="50"/>
      <c r="UL88" s="50"/>
      <c r="UM88" s="50"/>
      <c r="UN88" s="50"/>
      <c r="UO88" s="50"/>
      <c r="UP88" s="50"/>
      <c r="UQ88" s="50"/>
      <c r="UR88" s="50"/>
      <c r="US88" s="50"/>
      <c r="UT88" s="50"/>
      <c r="UU88" s="50"/>
      <c r="UV88" s="50"/>
      <c r="UW88" s="50"/>
      <c r="UX88" s="50"/>
      <c r="UY88" s="50"/>
      <c r="UZ88" s="50"/>
      <c r="VA88" s="50"/>
      <c r="VB88" s="50"/>
      <c r="VC88" s="50"/>
      <c r="VD88" s="50"/>
      <c r="VE88" s="50"/>
      <c r="VF88" s="50"/>
      <c r="VG88" s="50"/>
      <c r="VH88" s="50"/>
      <c r="VI88" s="50"/>
      <c r="VJ88" s="50"/>
      <c r="VK88" s="50"/>
      <c r="VL88" s="50"/>
      <c r="VM88" s="50"/>
      <c r="VN88" s="50"/>
      <c r="VO88" s="50"/>
      <c r="VP88" s="50"/>
      <c r="VQ88" s="50"/>
      <c r="VR88" s="50"/>
      <c r="VS88" s="50"/>
      <c r="VT88" s="50"/>
      <c r="VU88" s="50"/>
      <c r="VV88" s="50"/>
      <c r="VW88" s="50"/>
      <c r="VX88" s="50"/>
      <c r="VY88" s="50"/>
      <c r="VZ88" s="50"/>
      <c r="WA88" s="50"/>
      <c r="WB88" s="50"/>
      <c r="WC88" s="50"/>
      <c r="WD88" s="50"/>
      <c r="WE88" s="50"/>
      <c r="WF88" s="50"/>
      <c r="WG88" s="50"/>
      <c r="WH88" s="50"/>
      <c r="WI88" s="50"/>
      <c r="WJ88" s="50"/>
      <c r="WK88" s="50"/>
      <c r="WL88" s="50"/>
      <c r="WM88" s="50"/>
      <c r="WN88" s="50"/>
      <c r="WO88" s="50"/>
      <c r="WP88" s="50"/>
      <c r="WQ88" s="50"/>
      <c r="WR88" s="50"/>
      <c r="WS88" s="50"/>
      <c r="WT88" s="50"/>
      <c r="WU88" s="50"/>
      <c r="WV88" s="50"/>
      <c r="WW88" s="50"/>
      <c r="WX88" s="50"/>
      <c r="WY88" s="50"/>
      <c r="WZ88" s="50"/>
      <c r="XA88" s="50"/>
      <c r="XB88" s="50"/>
      <c r="XC88" s="50"/>
      <c r="XD88" s="50"/>
      <c r="XE88" s="50"/>
      <c r="XF88" s="50"/>
      <c r="XG88" s="50"/>
      <c r="XH88" s="50"/>
      <c r="XI88" s="50"/>
      <c r="XJ88" s="50"/>
      <c r="XK88" s="50"/>
      <c r="XL88" s="50"/>
      <c r="XM88" s="50"/>
      <c r="XN88" s="50"/>
      <c r="XO88" s="50"/>
      <c r="XP88" s="50"/>
      <c r="XQ88" s="50"/>
      <c r="XR88" s="50"/>
      <c r="XS88" s="50"/>
      <c r="XT88" s="50"/>
      <c r="XU88" s="50"/>
      <c r="XV88" s="50"/>
      <c r="XW88" s="50"/>
      <c r="XX88" s="50"/>
      <c r="XY88" s="50"/>
      <c r="XZ88" s="50"/>
      <c r="YA88" s="50"/>
      <c r="YB88" s="50"/>
      <c r="YC88" s="50"/>
      <c r="YD88" s="50"/>
      <c r="YE88" s="50"/>
      <c r="YF88" s="50"/>
      <c r="YG88" s="50"/>
      <c r="YH88" s="50"/>
      <c r="YI88" s="50"/>
      <c r="YJ88" s="50"/>
      <c r="YK88" s="50"/>
      <c r="YL88" s="50"/>
      <c r="YM88" s="50"/>
      <c r="YN88" s="50"/>
      <c r="YO88" s="50"/>
      <c r="YP88" s="50"/>
      <c r="YQ88" s="50"/>
      <c r="YR88" s="50"/>
      <c r="YS88" s="50"/>
      <c r="YT88" s="50"/>
      <c r="YU88" s="50"/>
      <c r="YV88" s="50"/>
      <c r="YW88" s="50"/>
      <c r="YX88" s="50"/>
      <c r="YY88" s="50"/>
      <c r="YZ88" s="50"/>
      <c r="ZA88" s="50"/>
      <c r="ZB88" s="50"/>
      <c r="ZC88" s="50"/>
      <c r="ZD88" s="50"/>
      <c r="ZE88" s="50"/>
      <c r="ZF88" s="50"/>
      <c r="ZG88" s="50"/>
      <c r="ZH88" s="50"/>
      <c r="ZI88" s="50"/>
      <c r="ZJ88" s="50"/>
      <c r="ZK88" s="50"/>
      <c r="ZL88" s="50"/>
      <c r="ZM88" s="50"/>
      <c r="ZN88" s="50"/>
      <c r="ZO88" s="50"/>
      <c r="ZP88" s="50"/>
      <c r="ZQ88" s="50"/>
      <c r="ZR88" s="50"/>
      <c r="ZS88" s="50"/>
      <c r="ZT88" s="50"/>
      <c r="ZU88" s="50"/>
      <c r="ZV88" s="50"/>
      <c r="ZW88" s="50"/>
      <c r="ZX88" s="50"/>
      <c r="ZY88" s="50"/>
      <c r="ZZ88" s="50"/>
      <c r="AAA88" s="50"/>
      <c r="AAB88" s="50"/>
      <c r="AAC88" s="50"/>
      <c r="AAD88" s="50"/>
      <c r="AAE88" s="50"/>
      <c r="AAF88" s="50"/>
      <c r="AAG88" s="50"/>
      <c r="AAH88" s="50"/>
      <c r="AAI88" s="50"/>
      <c r="AAJ88" s="50"/>
      <c r="AAK88" s="50"/>
      <c r="AAL88" s="50"/>
      <c r="AAM88" s="50"/>
      <c r="AAN88" s="50"/>
      <c r="AAO88" s="50"/>
      <c r="AAP88" s="50"/>
      <c r="AAQ88" s="50"/>
      <c r="AAR88" s="50"/>
      <c r="AAS88" s="50"/>
      <c r="AAT88" s="50"/>
      <c r="AAU88" s="50"/>
      <c r="AAV88" s="50"/>
      <c r="AAW88" s="50"/>
      <c r="AAX88" s="50"/>
      <c r="AAY88" s="50"/>
      <c r="AAZ88" s="50"/>
      <c r="ABA88" s="50"/>
      <c r="ABB88" s="50"/>
      <c r="ABC88" s="50"/>
      <c r="ABD88" s="50"/>
      <c r="ABE88" s="50"/>
      <c r="ABF88" s="50"/>
      <c r="ABG88" s="50"/>
      <c r="ABH88" s="50"/>
      <c r="ABI88" s="50"/>
      <c r="ABJ88" s="50"/>
      <c r="ABK88" s="50"/>
      <c r="ABL88" s="50"/>
      <c r="ABM88" s="50"/>
      <c r="ABN88" s="50"/>
      <c r="ABO88" s="50"/>
      <c r="ABP88" s="50"/>
      <c r="ABQ88" s="50"/>
      <c r="ABR88" s="50"/>
      <c r="ABS88" s="50"/>
      <c r="ABT88" s="50"/>
      <c r="ABU88" s="50"/>
      <c r="ABV88" s="50"/>
      <c r="ABW88" s="50"/>
      <c r="ABX88" s="50"/>
      <c r="ABY88" s="50"/>
      <c r="ABZ88" s="50"/>
      <c r="ACA88" s="50"/>
      <c r="ACB88" s="50"/>
      <c r="ACC88" s="50"/>
      <c r="ACD88" s="50"/>
      <c r="ACE88" s="50"/>
      <c r="ACF88" s="50"/>
      <c r="ACG88" s="50"/>
      <c r="ACH88" s="50"/>
      <c r="ACI88" s="50"/>
      <c r="ACJ88" s="50"/>
      <c r="ACK88" s="50"/>
      <c r="ACL88" s="50"/>
      <c r="ACM88" s="50"/>
      <c r="ACN88" s="50"/>
      <c r="ACO88" s="50"/>
      <c r="ACP88" s="50"/>
      <c r="ACQ88" s="50"/>
      <c r="ACR88" s="50"/>
      <c r="ACS88" s="50"/>
      <c r="ACT88" s="50"/>
      <c r="ACU88" s="50"/>
      <c r="ACV88" s="50"/>
      <c r="ACW88" s="50"/>
      <c r="ACX88" s="50"/>
      <c r="ACY88" s="50"/>
      <c r="ACZ88" s="50"/>
      <c r="ADA88" s="50"/>
      <c r="ADB88" s="50"/>
      <c r="ADC88" s="50"/>
      <c r="ADD88" s="50"/>
      <c r="ADE88" s="50"/>
      <c r="ADF88" s="50"/>
      <c r="ADG88" s="50"/>
      <c r="ADH88" s="50"/>
      <c r="ADI88" s="50"/>
      <c r="ADJ88" s="50"/>
      <c r="ADK88" s="50"/>
      <c r="ADL88" s="50"/>
      <c r="ADM88" s="50"/>
      <c r="ADN88" s="50"/>
      <c r="ADO88" s="50"/>
      <c r="ADP88" s="50"/>
      <c r="ADQ88" s="50"/>
      <c r="ADR88" s="50"/>
      <c r="ADS88" s="50"/>
      <c r="ADT88" s="50"/>
      <c r="ADU88" s="50"/>
      <c r="ADV88" s="50"/>
      <c r="ADW88" s="50"/>
      <c r="ADX88" s="50"/>
      <c r="ADY88" s="50"/>
      <c r="ADZ88" s="50"/>
      <c r="AEA88" s="50"/>
      <c r="AEB88" s="50"/>
      <c r="AEC88" s="50"/>
      <c r="AED88" s="50"/>
      <c r="AEE88" s="50"/>
      <c r="AEF88" s="50"/>
      <c r="AEG88" s="50"/>
      <c r="AEH88" s="50"/>
      <c r="AEI88" s="50"/>
      <c r="AEJ88" s="50"/>
      <c r="AEK88" s="50"/>
      <c r="AEL88" s="50"/>
      <c r="AEM88" s="50"/>
      <c r="AEN88" s="50"/>
      <c r="AEO88" s="50"/>
      <c r="AEP88" s="50"/>
      <c r="AEQ88" s="50"/>
      <c r="AER88" s="50"/>
      <c r="AES88" s="50"/>
      <c r="AET88" s="50"/>
      <c r="AEU88" s="50"/>
      <c r="AEV88" s="50"/>
      <c r="AEW88" s="50"/>
      <c r="AEX88" s="50"/>
      <c r="AEY88" s="50"/>
      <c r="AEZ88" s="50"/>
      <c r="AFA88" s="50"/>
      <c r="AFB88" s="50"/>
      <c r="AFC88" s="50"/>
      <c r="AFD88" s="50"/>
      <c r="AFE88" s="50"/>
      <c r="AFF88" s="50"/>
      <c r="AFG88" s="50"/>
      <c r="AFH88" s="50"/>
      <c r="AFI88" s="50"/>
      <c r="AFJ88" s="50"/>
      <c r="AFK88" s="50"/>
      <c r="AFL88" s="50"/>
      <c r="AFM88" s="50"/>
      <c r="AFN88" s="50"/>
      <c r="AFO88" s="50"/>
      <c r="AFP88" s="50"/>
      <c r="AFQ88" s="50"/>
      <c r="AFR88" s="50"/>
      <c r="AFS88" s="50"/>
      <c r="AFT88" s="50"/>
      <c r="AFU88" s="50"/>
      <c r="AFV88" s="50"/>
      <c r="AFW88" s="50"/>
      <c r="AFX88" s="50"/>
      <c r="AFY88" s="50"/>
      <c r="AFZ88" s="50"/>
      <c r="AGA88" s="50"/>
      <c r="AGB88" s="50"/>
      <c r="AGC88" s="50"/>
      <c r="AGD88" s="50"/>
      <c r="AGE88" s="50"/>
      <c r="AGF88" s="50"/>
      <c r="AGG88" s="50"/>
      <c r="AGH88" s="50"/>
      <c r="AGI88" s="50"/>
      <c r="AGJ88" s="50"/>
      <c r="AGK88" s="50"/>
      <c r="AGL88" s="50"/>
      <c r="AGM88" s="50"/>
      <c r="AGN88" s="50"/>
      <c r="AGO88" s="50"/>
      <c r="AGP88" s="50"/>
      <c r="AGQ88" s="50"/>
      <c r="AGR88" s="50"/>
      <c r="AGS88" s="50"/>
      <c r="AGT88" s="50"/>
      <c r="AGU88" s="50"/>
      <c r="AGV88" s="50"/>
      <c r="AGW88" s="50"/>
      <c r="AGX88" s="50"/>
      <c r="AGY88" s="50"/>
      <c r="AGZ88" s="50"/>
      <c r="AHA88" s="50"/>
      <c r="AHB88" s="50"/>
      <c r="AHC88" s="50"/>
      <c r="AHD88" s="50"/>
      <c r="AHE88" s="50"/>
      <c r="AHF88" s="50"/>
      <c r="AHG88" s="50"/>
      <c r="AHH88" s="50"/>
      <c r="AHI88" s="50"/>
      <c r="AHJ88" s="50"/>
      <c r="AHK88" s="50"/>
      <c r="AHL88" s="50"/>
      <c r="AHM88" s="50"/>
      <c r="AHN88" s="50"/>
      <c r="AHO88" s="50"/>
      <c r="AHP88" s="50"/>
      <c r="AHQ88" s="50"/>
      <c r="AHR88" s="50"/>
      <c r="AHS88" s="50"/>
      <c r="AHT88" s="50"/>
      <c r="AHU88" s="50"/>
      <c r="AHV88" s="50"/>
      <c r="AHW88" s="50"/>
      <c r="AHX88" s="50"/>
      <c r="AHY88" s="50"/>
      <c r="AHZ88" s="50"/>
      <c r="AIA88" s="50"/>
      <c r="AIB88" s="50"/>
      <c r="AIC88" s="50"/>
      <c r="AID88" s="50"/>
      <c r="AIE88" s="50"/>
      <c r="AIF88" s="50"/>
      <c r="AIG88" s="50"/>
      <c r="AIH88" s="50"/>
      <c r="AII88" s="50"/>
      <c r="AIJ88" s="50"/>
    </row>
    <row r="89" spans="1:920" s="37" customFormat="1">
      <c r="A89" s="45">
        <v>0.56999999999999995</v>
      </c>
      <c r="B89" s="45">
        <v>1.4</v>
      </c>
      <c r="C89" s="45" t="str">
        <f t="shared" si="3"/>
        <v/>
      </c>
      <c r="D89" s="45" t="str">
        <f t="shared" si="3"/>
        <v/>
      </c>
      <c r="E89" s="183" t="s">
        <v>2383</v>
      </c>
      <c r="F89" s="189" t="s">
        <v>2384</v>
      </c>
      <c r="G89" s="185"/>
      <c r="H89" s="185" t="s">
        <v>2338</v>
      </c>
      <c r="I89" s="185">
        <v>557</v>
      </c>
      <c r="J89" s="112"/>
      <c r="K89" s="112"/>
    </row>
    <row r="90" spans="1:920" s="37" customFormat="1">
      <c r="A90" s="45">
        <v>0.57999999999999996</v>
      </c>
      <c r="B90" s="45">
        <v>1.41</v>
      </c>
      <c r="C90" s="45" t="str">
        <f t="shared" si="3"/>
        <v/>
      </c>
      <c r="D90" s="45" t="str">
        <f t="shared" si="3"/>
        <v/>
      </c>
      <c r="E90" s="183" t="s">
        <v>2385</v>
      </c>
      <c r="F90" s="189" t="s">
        <v>2386</v>
      </c>
      <c r="G90" s="185"/>
      <c r="H90" s="185" t="s">
        <v>2336</v>
      </c>
      <c r="I90" s="185">
        <v>558</v>
      </c>
      <c r="J90" s="112"/>
      <c r="K90" s="112"/>
    </row>
    <row r="91" spans="1:920" s="37" customFormat="1">
      <c r="A91" s="45">
        <v>0.59</v>
      </c>
      <c r="B91" s="45">
        <v>1.42</v>
      </c>
      <c r="C91" s="45">
        <f t="shared" si="3"/>
        <v>49168.256666666661</v>
      </c>
      <c r="D91" s="45" t="str">
        <f t="shared" si="3"/>
        <v/>
      </c>
      <c r="E91" s="183" t="s">
        <v>2387</v>
      </c>
      <c r="F91" s="189" t="s">
        <v>2388</v>
      </c>
      <c r="G91" s="185"/>
      <c r="H91" s="185" t="s">
        <v>2336</v>
      </c>
      <c r="I91" s="185">
        <v>559</v>
      </c>
      <c r="J91" s="112">
        <v>500000</v>
      </c>
      <c r="K91" s="112"/>
    </row>
    <row r="92" spans="1:920" s="37" customFormat="1">
      <c r="A92" s="45">
        <v>0.6</v>
      </c>
      <c r="B92" s="45">
        <v>1.43</v>
      </c>
      <c r="C92" s="45" t="str">
        <f t="shared" ref="C92:D96" si="4">IF(LEN(J92)=0,"",1+ABS((J92*A92)/LEN(J92))+A92)</f>
        <v/>
      </c>
      <c r="D92" s="45" t="str">
        <f t="shared" si="4"/>
        <v/>
      </c>
      <c r="E92" s="183" t="s">
        <v>2389</v>
      </c>
      <c r="F92" s="189" t="s">
        <v>2390</v>
      </c>
      <c r="G92" s="185"/>
      <c r="H92" s="185" t="s">
        <v>2336</v>
      </c>
      <c r="I92" s="185">
        <v>560</v>
      </c>
      <c r="J92" s="112"/>
      <c r="K92" s="112"/>
    </row>
    <row r="93" spans="1:920" s="37" customFormat="1">
      <c r="A93" s="45">
        <v>0.61</v>
      </c>
      <c r="B93" s="45">
        <v>1.44</v>
      </c>
      <c r="C93" s="45" t="str">
        <f t="shared" si="4"/>
        <v/>
      </c>
      <c r="D93" s="45" t="str">
        <f t="shared" si="4"/>
        <v/>
      </c>
      <c r="E93" s="183" t="s">
        <v>2391</v>
      </c>
      <c r="F93" s="189" t="s">
        <v>2392</v>
      </c>
      <c r="G93" s="185"/>
      <c r="H93" s="185" t="s">
        <v>2338</v>
      </c>
      <c r="I93" s="185">
        <v>561</v>
      </c>
      <c r="J93" s="112"/>
      <c r="K93" s="112"/>
    </row>
    <row r="94" spans="1:920" s="37" customFormat="1">
      <c r="A94" s="45">
        <v>0.62</v>
      </c>
      <c r="B94" s="45">
        <v>1.45</v>
      </c>
      <c r="C94" s="45" t="str">
        <f t="shared" si="4"/>
        <v/>
      </c>
      <c r="D94" s="45" t="str">
        <f t="shared" si="4"/>
        <v/>
      </c>
      <c r="E94" s="183" t="s">
        <v>2393</v>
      </c>
      <c r="F94" s="189" t="s">
        <v>2394</v>
      </c>
      <c r="G94" s="185"/>
      <c r="H94" s="185" t="s">
        <v>2336</v>
      </c>
      <c r="I94" s="185">
        <v>562</v>
      </c>
      <c r="J94" s="112"/>
      <c r="K94" s="112"/>
    </row>
    <row r="95" spans="1:920" s="37" customFormat="1">
      <c r="A95" s="45">
        <v>0.63</v>
      </c>
      <c r="B95" s="45">
        <v>1.46</v>
      </c>
      <c r="C95" s="45" t="str">
        <f t="shared" si="4"/>
        <v/>
      </c>
      <c r="D95" s="45" t="str">
        <f t="shared" si="4"/>
        <v/>
      </c>
      <c r="E95" s="183" t="s">
        <v>2395</v>
      </c>
      <c r="F95" s="189" t="s">
        <v>2396</v>
      </c>
      <c r="G95" s="185"/>
      <c r="H95" s="185" t="s">
        <v>2338</v>
      </c>
      <c r="I95" s="185">
        <v>563</v>
      </c>
      <c r="J95" s="112"/>
      <c r="K95" s="112"/>
    </row>
    <row r="96" spans="1:920" s="37" customFormat="1" ht="25.5">
      <c r="A96" s="45">
        <v>0.64</v>
      </c>
      <c r="B96" s="45">
        <v>1.47</v>
      </c>
      <c r="C96" s="45">
        <f t="shared" si="4"/>
        <v>4290270.6037333338</v>
      </c>
      <c r="D96" s="45">
        <f t="shared" si="4"/>
        <v>12861455.993333334</v>
      </c>
      <c r="E96" s="186" t="s">
        <v>2059</v>
      </c>
      <c r="F96" s="193" t="s">
        <v>2501</v>
      </c>
      <c r="G96" s="185"/>
      <c r="H96" s="179" t="s">
        <v>2432</v>
      </c>
      <c r="I96" s="179">
        <v>564</v>
      </c>
      <c r="J96" s="194">
        <f>IFERROR(IF(AND(J63,J64,J65,J66,J67,J68,J69,J70,J71,J76,J77,J78,J79,J80,J81,J82,J83,J84,J85,J86,J87,J88,J89,J90,J91,J92,J93,J94,J95)="","",SUM(J63,J64,J65,J66,J67,J68,J69,J70+J71,J76,J77,J78,J79,J80,J81,J82,J83,J84,J85,J86,J87,J88,J89,J90,J91,J92,J93,J94,J95)),"")</f>
        <v>-80442543.070000008</v>
      </c>
      <c r="K96" s="194">
        <f>IFERROR(IF(AND(K63,K64,K65,K66,K67,K68,K69,K70,K71,K76,K77,K78,K79,K80,K81,K82,K83,K84,K85,K86,K87,K88,K89,K90,K91,K92,K93,K94,K95)="","",SUM(K63,K64,K65,K66,K67,K68,K69,K70+K71,K76,K77,K78,K79,K80,K81,K82,K83,K84,K85,K86,K87,K88,K89,K90,K91,K92,K93,K94,K95)),"")</f>
        <v>-78743593</v>
      </c>
    </row>
    <row r="97" spans="1:11" s="37" customFormat="1">
      <c r="A97" s="45"/>
      <c r="B97" s="45"/>
      <c r="C97" s="45"/>
      <c r="D97" s="45"/>
      <c r="E97" s="186" t="s">
        <v>2009</v>
      </c>
      <c r="F97" s="193" t="s">
        <v>2398</v>
      </c>
      <c r="G97" s="185"/>
      <c r="H97" s="185"/>
      <c r="I97" s="185"/>
      <c r="J97" s="111"/>
      <c r="K97" s="111"/>
    </row>
    <row r="98" spans="1:11" s="37" customFormat="1">
      <c r="A98" s="45">
        <v>0.65</v>
      </c>
      <c r="B98" s="45">
        <v>1.48</v>
      </c>
      <c r="C98" s="45" t="str">
        <f t="shared" ref="C98:D110" si="5">IF(LEN(J98)=0,"",1+ABS((J98*A98)/LEN(J98))+A98)</f>
        <v/>
      </c>
      <c r="D98" s="45" t="str">
        <f t="shared" si="5"/>
        <v/>
      </c>
      <c r="E98" s="183" t="s">
        <v>2107</v>
      </c>
      <c r="F98" s="189" t="s">
        <v>2502</v>
      </c>
      <c r="G98" s="185"/>
      <c r="H98" s="185" t="s">
        <v>2336</v>
      </c>
      <c r="I98" s="185">
        <v>565</v>
      </c>
      <c r="J98" s="112"/>
      <c r="K98" s="112"/>
    </row>
    <row r="99" spans="1:11" s="37" customFormat="1">
      <c r="A99" s="45">
        <v>0.66</v>
      </c>
      <c r="B99" s="45">
        <v>1.49</v>
      </c>
      <c r="C99" s="45" t="str">
        <f t="shared" si="5"/>
        <v/>
      </c>
      <c r="D99" s="45" t="str">
        <f t="shared" si="5"/>
        <v/>
      </c>
      <c r="E99" s="183" t="s">
        <v>2109</v>
      </c>
      <c r="F99" s="189" t="s">
        <v>2400</v>
      </c>
      <c r="G99" s="185"/>
      <c r="H99" s="185" t="s">
        <v>2338</v>
      </c>
      <c r="I99" s="185">
        <v>566</v>
      </c>
      <c r="J99" s="112"/>
      <c r="K99" s="112"/>
    </row>
    <row r="100" spans="1:11" s="37" customFormat="1">
      <c r="A100" s="45">
        <v>0.67</v>
      </c>
      <c r="B100" s="45">
        <v>1.5</v>
      </c>
      <c r="C100" s="45" t="str">
        <f t="shared" si="5"/>
        <v/>
      </c>
      <c r="D100" s="45" t="str">
        <f t="shared" si="5"/>
        <v/>
      </c>
      <c r="E100" s="183" t="s">
        <v>2163</v>
      </c>
      <c r="F100" s="189" t="s">
        <v>2401</v>
      </c>
      <c r="G100" s="185"/>
      <c r="H100" s="185" t="s">
        <v>2336</v>
      </c>
      <c r="I100" s="185">
        <v>567</v>
      </c>
      <c r="J100" s="112"/>
      <c r="K100" s="112"/>
    </row>
    <row r="101" spans="1:11" s="37" customFormat="1">
      <c r="A101" s="45">
        <v>0.68</v>
      </c>
      <c r="B101" s="45">
        <v>1.51</v>
      </c>
      <c r="C101" s="45">
        <f t="shared" si="5"/>
        <v>308.89635000000004</v>
      </c>
      <c r="D101" s="45">
        <f t="shared" si="5"/>
        <v>566.04199999999992</v>
      </c>
      <c r="E101" s="183" t="s">
        <v>2402</v>
      </c>
      <c r="F101" s="189" t="s">
        <v>2403</v>
      </c>
      <c r="G101" s="185"/>
      <c r="H101" s="185" t="s">
        <v>2338</v>
      </c>
      <c r="I101" s="185">
        <v>568</v>
      </c>
      <c r="J101" s="112">
        <v>-3614.31</v>
      </c>
      <c r="K101" s="112">
        <v>-1866</v>
      </c>
    </row>
    <row r="102" spans="1:11" s="37" customFormat="1">
      <c r="A102" s="45">
        <v>0.69</v>
      </c>
      <c r="B102" s="45">
        <v>1.52</v>
      </c>
      <c r="C102" s="45" t="str">
        <f t="shared" si="5"/>
        <v/>
      </c>
      <c r="D102" s="45" t="str">
        <f t="shared" si="5"/>
        <v/>
      </c>
      <c r="E102" s="183" t="s">
        <v>2404</v>
      </c>
      <c r="F102" s="189" t="s">
        <v>2405</v>
      </c>
      <c r="G102" s="185"/>
      <c r="H102" s="185" t="s">
        <v>2336</v>
      </c>
      <c r="I102" s="185">
        <v>569</v>
      </c>
      <c r="J102" s="112"/>
      <c r="K102" s="112"/>
    </row>
    <row r="103" spans="1:11" s="37" customFormat="1">
      <c r="A103" s="45">
        <v>0.7</v>
      </c>
      <c r="B103" s="45">
        <v>1.53</v>
      </c>
      <c r="C103" s="45">
        <f t="shared" si="5"/>
        <v>799400.53333333333</v>
      </c>
      <c r="D103" s="45">
        <f t="shared" si="5"/>
        <v>4129285.53</v>
      </c>
      <c r="E103" s="183" t="s">
        <v>2406</v>
      </c>
      <c r="F103" s="189" t="s">
        <v>2407</v>
      </c>
      <c r="G103" s="185"/>
      <c r="H103" s="185" t="s">
        <v>2338</v>
      </c>
      <c r="I103" s="185">
        <v>570</v>
      </c>
      <c r="J103" s="112">
        <v>-10277985</v>
      </c>
      <c r="K103" s="112">
        <v>-24289900</v>
      </c>
    </row>
    <row r="104" spans="1:11" s="37" customFormat="1">
      <c r="A104" s="45">
        <v>0.71</v>
      </c>
      <c r="B104" s="45">
        <v>1.54</v>
      </c>
      <c r="C104" s="45">
        <f t="shared" si="5"/>
        <v>91913.517500000002</v>
      </c>
      <c r="D104" s="45">
        <f t="shared" si="5"/>
        <v>196626.85250000001</v>
      </c>
      <c r="E104" s="183" t="s">
        <v>2408</v>
      </c>
      <c r="F104" s="189" t="s">
        <v>2409</v>
      </c>
      <c r="G104" s="185"/>
      <c r="H104" s="185" t="s">
        <v>2338</v>
      </c>
      <c r="I104" s="185">
        <v>571</v>
      </c>
      <c r="J104" s="112">
        <v>-1035626</v>
      </c>
      <c r="K104" s="112">
        <v>-1021425</v>
      </c>
    </row>
    <row r="105" spans="1:11" s="37" customFormat="1">
      <c r="A105" s="45">
        <v>0.72</v>
      </c>
      <c r="B105" s="45">
        <v>1.55</v>
      </c>
      <c r="C105" s="45" t="str">
        <f t="shared" si="5"/>
        <v/>
      </c>
      <c r="D105" s="45" t="str">
        <f t="shared" si="5"/>
        <v/>
      </c>
      <c r="E105" s="183" t="s">
        <v>2410</v>
      </c>
      <c r="F105" s="189" t="s">
        <v>2411</v>
      </c>
      <c r="G105" s="185"/>
      <c r="H105" s="185" t="s">
        <v>2338</v>
      </c>
      <c r="I105" s="185">
        <v>572</v>
      </c>
      <c r="J105" s="112"/>
      <c r="K105" s="112"/>
    </row>
    <row r="106" spans="1:11" s="37" customFormat="1">
      <c r="A106" s="45">
        <v>0.73</v>
      </c>
      <c r="B106" s="45">
        <v>1.56</v>
      </c>
      <c r="C106" s="45" t="str">
        <f t="shared" si="5"/>
        <v/>
      </c>
      <c r="D106" s="45" t="str">
        <f t="shared" si="5"/>
        <v/>
      </c>
      <c r="E106" s="183" t="s">
        <v>2412</v>
      </c>
      <c r="F106" s="189" t="s">
        <v>2413</v>
      </c>
      <c r="G106" s="185"/>
      <c r="H106" s="185" t="s">
        <v>2338</v>
      </c>
      <c r="I106" s="185">
        <v>573</v>
      </c>
      <c r="J106" s="112"/>
      <c r="K106" s="112"/>
    </row>
    <row r="107" spans="1:11" s="37" customFormat="1">
      <c r="A107" s="45">
        <v>0.74</v>
      </c>
      <c r="B107" s="45">
        <v>1.57</v>
      </c>
      <c r="C107" s="45" t="str">
        <f t="shared" si="5"/>
        <v/>
      </c>
      <c r="D107" s="45" t="str">
        <f t="shared" si="5"/>
        <v/>
      </c>
      <c r="E107" s="183" t="s">
        <v>2414</v>
      </c>
      <c r="F107" s="189" t="s">
        <v>2415</v>
      </c>
      <c r="G107" s="185"/>
      <c r="H107" s="185" t="s">
        <v>2336</v>
      </c>
      <c r="I107" s="185">
        <v>574</v>
      </c>
      <c r="J107" s="112"/>
      <c r="K107" s="112"/>
    </row>
    <row r="108" spans="1:11" s="37" customFormat="1">
      <c r="A108" s="45">
        <v>0.75</v>
      </c>
      <c r="B108" s="45">
        <v>1.58</v>
      </c>
      <c r="C108" s="45" t="str">
        <f t="shared" si="5"/>
        <v/>
      </c>
      <c r="D108" s="45" t="str">
        <f t="shared" si="5"/>
        <v/>
      </c>
      <c r="E108" s="183" t="s">
        <v>2418</v>
      </c>
      <c r="F108" s="189" t="s">
        <v>2419</v>
      </c>
      <c r="G108" s="185"/>
      <c r="H108" s="185" t="s">
        <v>2338</v>
      </c>
      <c r="I108" s="185">
        <v>575</v>
      </c>
      <c r="J108" s="112"/>
      <c r="K108" s="112"/>
    </row>
    <row r="109" spans="1:11" s="37" customFormat="1">
      <c r="A109" s="45">
        <v>0.76</v>
      </c>
      <c r="B109" s="45">
        <v>1.59</v>
      </c>
      <c r="C109" s="45">
        <f t="shared" si="5"/>
        <v>21459.853333333333</v>
      </c>
      <c r="D109" s="45" t="str">
        <f t="shared" si="5"/>
        <v/>
      </c>
      <c r="E109" s="183" t="s">
        <v>2420</v>
      </c>
      <c r="F109" s="189" t="s">
        <v>2421</v>
      </c>
      <c r="G109" s="185"/>
      <c r="H109" s="185" t="s">
        <v>2336</v>
      </c>
      <c r="I109" s="185">
        <v>576</v>
      </c>
      <c r="J109" s="112">
        <v>169406</v>
      </c>
      <c r="K109" s="112"/>
    </row>
    <row r="110" spans="1:11" s="37" customFormat="1">
      <c r="A110" s="45">
        <v>0.77</v>
      </c>
      <c r="B110" s="45">
        <v>1.6</v>
      </c>
      <c r="C110" s="45">
        <f t="shared" si="5"/>
        <v>53268.102777777771</v>
      </c>
      <c r="D110" s="45">
        <f t="shared" si="5"/>
        <v>414964.2</v>
      </c>
      <c r="E110" s="183" t="s">
        <v>2422</v>
      </c>
      <c r="F110" s="189" t="s">
        <v>2423</v>
      </c>
      <c r="G110" s="185"/>
      <c r="H110" s="185" t="s">
        <v>2338</v>
      </c>
      <c r="I110" s="185">
        <v>577</v>
      </c>
      <c r="J110" s="112">
        <v>-622593.5</v>
      </c>
      <c r="K110" s="112">
        <v>-2074808</v>
      </c>
    </row>
    <row r="111" spans="1:11" ht="7.5" customHeight="1">
      <c r="E111" s="221"/>
      <c r="F111" s="222"/>
      <c r="G111" s="222"/>
      <c r="H111" s="223"/>
      <c r="I111" s="224"/>
      <c r="J111" s="225"/>
      <c r="K111" s="226"/>
    </row>
    <row r="112" spans="1:11" s="150" customFormat="1" ht="16.5" customHeight="1">
      <c r="E112" s="147"/>
      <c r="H112" s="161"/>
      <c r="J112" s="145"/>
      <c r="K112" s="148" t="s">
        <v>2130</v>
      </c>
    </row>
    <row r="113" spans="1:920" ht="30.75" customHeight="1">
      <c r="E113" s="177" t="s">
        <v>1974</v>
      </c>
      <c r="F113" s="178" t="s">
        <v>1969</v>
      </c>
      <c r="G113" s="178" t="s">
        <v>1975</v>
      </c>
      <c r="H113" s="179" t="s">
        <v>2333</v>
      </c>
      <c r="I113" s="179" t="s">
        <v>1976</v>
      </c>
      <c r="J113" s="179" t="str">
        <f>J17</f>
        <v>Od 01.01. do 30.06.
tekuće godine</v>
      </c>
      <c r="K113" s="196" t="str">
        <f>K17</f>
        <v>Od 01.01. do 30.06.
prethodne godine</v>
      </c>
    </row>
    <row r="114" spans="1:920" s="51" customFormat="1" ht="12.75" customHeight="1">
      <c r="A114" s="49"/>
      <c r="B114" s="49"/>
      <c r="C114" s="49"/>
      <c r="D114" s="49"/>
      <c r="E114" s="180">
        <v>1</v>
      </c>
      <c r="F114" s="181">
        <v>2</v>
      </c>
      <c r="G114" s="181">
        <v>3</v>
      </c>
      <c r="H114" s="181">
        <v>4</v>
      </c>
      <c r="I114" s="182">
        <v>5</v>
      </c>
      <c r="J114" s="182">
        <v>6</v>
      </c>
      <c r="K114" s="182">
        <v>7</v>
      </c>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c r="DE114" s="50"/>
      <c r="DF114" s="50"/>
      <c r="DG114" s="50"/>
      <c r="DH114" s="50"/>
      <c r="DI114" s="50"/>
      <c r="DJ114" s="50"/>
      <c r="DK114" s="50"/>
      <c r="DL114" s="50"/>
      <c r="DM114" s="50"/>
      <c r="DN114" s="50"/>
      <c r="DO114" s="50"/>
      <c r="DP114" s="50"/>
      <c r="DQ114" s="50"/>
      <c r="DR114" s="50"/>
      <c r="DS114" s="50"/>
      <c r="DT114" s="50"/>
      <c r="DU114" s="50"/>
      <c r="DV114" s="50"/>
      <c r="DW114" s="50"/>
      <c r="DX114" s="50"/>
      <c r="DY114" s="50"/>
      <c r="DZ114" s="50"/>
      <c r="EA114" s="50"/>
      <c r="EB114" s="50"/>
      <c r="EC114" s="50"/>
      <c r="ED114" s="50"/>
      <c r="EE114" s="50"/>
      <c r="EF114" s="50"/>
      <c r="EG114" s="50"/>
      <c r="EH114" s="50"/>
      <c r="EI114" s="50"/>
      <c r="EJ114" s="50"/>
      <c r="EK114" s="50"/>
      <c r="EL114" s="50"/>
      <c r="EM114" s="50"/>
      <c r="EN114" s="50"/>
      <c r="EO114" s="50"/>
      <c r="EP114" s="50"/>
      <c r="EQ114" s="50"/>
      <c r="ER114" s="50"/>
      <c r="ES114" s="50"/>
      <c r="ET114" s="50"/>
      <c r="EU114" s="50"/>
      <c r="EV114" s="50"/>
      <c r="EW114" s="50"/>
      <c r="EX114" s="50"/>
      <c r="EY114" s="50"/>
      <c r="EZ114" s="50"/>
      <c r="FA114" s="50"/>
      <c r="FB114" s="50"/>
      <c r="FC114" s="50"/>
      <c r="FD114" s="50"/>
      <c r="FE114" s="50"/>
      <c r="FF114" s="50"/>
      <c r="FG114" s="50"/>
      <c r="FH114" s="50"/>
      <c r="FI114" s="50"/>
      <c r="FJ114" s="50"/>
      <c r="FK114" s="50"/>
      <c r="FL114" s="50"/>
      <c r="FM114" s="50"/>
      <c r="FN114" s="50"/>
      <c r="FO114" s="50"/>
      <c r="FP114" s="50"/>
      <c r="FQ114" s="50"/>
      <c r="FR114" s="50"/>
      <c r="FS114" s="50"/>
      <c r="FT114" s="50"/>
      <c r="FU114" s="50"/>
      <c r="FV114" s="50"/>
      <c r="FW114" s="50"/>
      <c r="FX114" s="50"/>
      <c r="FY114" s="50"/>
      <c r="FZ114" s="50"/>
      <c r="GA114" s="50"/>
      <c r="GB114" s="50"/>
      <c r="GC114" s="50"/>
      <c r="GD114" s="50"/>
      <c r="GE114" s="50"/>
      <c r="GF114" s="50"/>
      <c r="GG114" s="50"/>
      <c r="GH114" s="50"/>
      <c r="GI114" s="50"/>
      <c r="GJ114" s="50"/>
      <c r="GK114" s="50"/>
      <c r="GL114" s="50"/>
      <c r="GM114" s="50"/>
      <c r="GN114" s="50"/>
      <c r="GO114" s="50"/>
      <c r="GP114" s="50"/>
      <c r="GQ114" s="50"/>
      <c r="GR114" s="50"/>
      <c r="GS114" s="50"/>
      <c r="GT114" s="50"/>
      <c r="GU114" s="50"/>
      <c r="GV114" s="50"/>
      <c r="GW114" s="50"/>
      <c r="GX114" s="50"/>
      <c r="GY114" s="50"/>
      <c r="GZ114" s="50"/>
      <c r="HA114" s="50"/>
      <c r="HB114" s="50"/>
      <c r="HC114" s="50"/>
      <c r="HD114" s="50"/>
      <c r="HE114" s="50"/>
      <c r="HF114" s="50"/>
      <c r="HG114" s="50"/>
      <c r="HH114" s="50"/>
      <c r="HI114" s="50"/>
      <c r="HJ114" s="50"/>
      <c r="HK114" s="50"/>
      <c r="HL114" s="50"/>
      <c r="HM114" s="50"/>
      <c r="HN114" s="50"/>
      <c r="HO114" s="50"/>
      <c r="HP114" s="50"/>
      <c r="HQ114" s="50"/>
      <c r="HR114" s="50"/>
      <c r="HS114" s="50"/>
      <c r="HT114" s="50"/>
      <c r="HU114" s="50"/>
      <c r="HV114" s="50"/>
      <c r="HW114" s="50"/>
      <c r="HX114" s="50"/>
      <c r="HY114" s="50"/>
      <c r="HZ114" s="50"/>
      <c r="IA114" s="50"/>
      <c r="IB114" s="50"/>
      <c r="IC114" s="50"/>
      <c r="ID114" s="50"/>
      <c r="IE114" s="50"/>
      <c r="IF114" s="50"/>
      <c r="IG114" s="50"/>
      <c r="IH114" s="50"/>
      <c r="II114" s="50"/>
      <c r="IJ114" s="50"/>
      <c r="IK114" s="50"/>
      <c r="IL114" s="50"/>
      <c r="IM114" s="50"/>
      <c r="IN114" s="50"/>
      <c r="IO114" s="50"/>
      <c r="IP114" s="50"/>
      <c r="IQ114" s="50"/>
      <c r="IR114" s="50"/>
      <c r="IS114" s="50"/>
      <c r="IT114" s="50"/>
      <c r="IU114" s="50"/>
      <c r="IV114" s="50"/>
      <c r="IW114" s="50"/>
      <c r="IX114" s="50"/>
      <c r="IY114" s="50"/>
      <c r="IZ114" s="50"/>
      <c r="JA114" s="50"/>
      <c r="JB114" s="50"/>
      <c r="JC114" s="50"/>
      <c r="JD114" s="50"/>
      <c r="JE114" s="50"/>
      <c r="JF114" s="50"/>
      <c r="JG114" s="50"/>
      <c r="JH114" s="50"/>
      <c r="JI114" s="50"/>
      <c r="JJ114" s="50"/>
      <c r="JK114" s="50"/>
      <c r="JL114" s="50"/>
      <c r="JM114" s="50"/>
      <c r="JN114" s="50"/>
      <c r="JO114" s="50"/>
      <c r="JP114" s="50"/>
      <c r="JQ114" s="50"/>
      <c r="JR114" s="50"/>
      <c r="JS114" s="50"/>
      <c r="JT114" s="50"/>
      <c r="JU114" s="50"/>
      <c r="JV114" s="50"/>
      <c r="JW114" s="50"/>
      <c r="JX114" s="50"/>
      <c r="JY114" s="50"/>
      <c r="JZ114" s="50"/>
      <c r="KA114" s="50"/>
      <c r="KB114" s="50"/>
      <c r="KC114" s="50"/>
      <c r="KD114" s="50"/>
      <c r="KE114" s="50"/>
      <c r="KF114" s="50"/>
      <c r="KG114" s="50"/>
      <c r="KH114" s="50"/>
      <c r="KI114" s="50"/>
      <c r="KJ114" s="50"/>
      <c r="KK114" s="50"/>
      <c r="KL114" s="50"/>
      <c r="KM114" s="50"/>
      <c r="KN114" s="50"/>
      <c r="KO114" s="50"/>
      <c r="KP114" s="50"/>
      <c r="KQ114" s="50"/>
      <c r="KR114" s="50"/>
      <c r="KS114" s="50"/>
      <c r="KT114" s="50"/>
      <c r="KU114" s="50"/>
      <c r="KV114" s="50"/>
      <c r="KW114" s="50"/>
      <c r="KX114" s="50"/>
      <c r="KY114" s="50"/>
      <c r="KZ114" s="50"/>
      <c r="LA114" s="50"/>
      <c r="LB114" s="50"/>
      <c r="LC114" s="50"/>
      <c r="LD114" s="50"/>
      <c r="LE114" s="50"/>
      <c r="LF114" s="50"/>
      <c r="LG114" s="50"/>
      <c r="LH114" s="50"/>
      <c r="LI114" s="50"/>
      <c r="LJ114" s="50"/>
      <c r="LK114" s="50"/>
      <c r="LL114" s="50"/>
      <c r="LM114" s="50"/>
      <c r="LN114" s="50"/>
      <c r="LO114" s="50"/>
      <c r="LP114" s="50"/>
      <c r="LQ114" s="50"/>
      <c r="LR114" s="50"/>
      <c r="LS114" s="50"/>
      <c r="LT114" s="50"/>
      <c r="LU114" s="50"/>
      <c r="LV114" s="50"/>
      <c r="LW114" s="50"/>
      <c r="LX114" s="50"/>
      <c r="LY114" s="50"/>
      <c r="LZ114" s="50"/>
      <c r="MA114" s="50"/>
      <c r="MB114" s="50"/>
      <c r="MC114" s="50"/>
      <c r="MD114" s="50"/>
      <c r="ME114" s="50"/>
      <c r="MF114" s="50"/>
      <c r="MG114" s="50"/>
      <c r="MH114" s="50"/>
      <c r="MI114" s="50"/>
      <c r="MJ114" s="50"/>
      <c r="MK114" s="50"/>
      <c r="ML114" s="50"/>
      <c r="MM114" s="50"/>
      <c r="MN114" s="50"/>
      <c r="MO114" s="50"/>
      <c r="MP114" s="50"/>
      <c r="MQ114" s="50"/>
      <c r="MR114" s="50"/>
      <c r="MS114" s="50"/>
      <c r="MT114" s="50"/>
      <c r="MU114" s="50"/>
      <c r="MV114" s="50"/>
      <c r="MW114" s="50"/>
      <c r="MX114" s="50"/>
      <c r="MY114" s="50"/>
      <c r="MZ114" s="50"/>
      <c r="NA114" s="50"/>
      <c r="NB114" s="50"/>
      <c r="NC114" s="50"/>
      <c r="ND114" s="50"/>
      <c r="NE114" s="50"/>
      <c r="NF114" s="50"/>
      <c r="NG114" s="50"/>
      <c r="NH114" s="50"/>
      <c r="NI114" s="50"/>
      <c r="NJ114" s="50"/>
      <c r="NK114" s="50"/>
      <c r="NL114" s="50"/>
      <c r="NM114" s="50"/>
      <c r="NN114" s="50"/>
      <c r="NO114" s="50"/>
      <c r="NP114" s="50"/>
      <c r="NQ114" s="50"/>
      <c r="NR114" s="50"/>
      <c r="NS114" s="50"/>
      <c r="NT114" s="50"/>
      <c r="NU114" s="50"/>
      <c r="NV114" s="50"/>
      <c r="NW114" s="50"/>
      <c r="NX114" s="50"/>
      <c r="NY114" s="50"/>
      <c r="NZ114" s="50"/>
      <c r="OA114" s="50"/>
      <c r="OB114" s="50"/>
      <c r="OC114" s="50"/>
      <c r="OD114" s="50"/>
      <c r="OE114" s="50"/>
      <c r="OF114" s="50"/>
      <c r="OG114" s="50"/>
      <c r="OH114" s="50"/>
      <c r="OI114" s="50"/>
      <c r="OJ114" s="50"/>
      <c r="OK114" s="50"/>
      <c r="OL114" s="50"/>
      <c r="OM114" s="50"/>
      <c r="ON114" s="50"/>
      <c r="OO114" s="50"/>
      <c r="OP114" s="50"/>
      <c r="OQ114" s="50"/>
      <c r="OR114" s="50"/>
      <c r="OS114" s="50"/>
      <c r="OT114" s="50"/>
      <c r="OU114" s="50"/>
      <c r="OV114" s="50"/>
      <c r="OW114" s="50"/>
      <c r="OX114" s="50"/>
      <c r="OY114" s="50"/>
      <c r="OZ114" s="50"/>
      <c r="PA114" s="50"/>
      <c r="PB114" s="50"/>
      <c r="PC114" s="50"/>
      <c r="PD114" s="50"/>
      <c r="PE114" s="50"/>
      <c r="PF114" s="50"/>
      <c r="PG114" s="50"/>
      <c r="PH114" s="50"/>
      <c r="PI114" s="50"/>
      <c r="PJ114" s="50"/>
      <c r="PK114" s="50"/>
      <c r="PL114" s="50"/>
      <c r="PM114" s="50"/>
      <c r="PN114" s="50"/>
      <c r="PO114" s="50"/>
      <c r="PP114" s="50"/>
      <c r="PQ114" s="50"/>
      <c r="PR114" s="50"/>
      <c r="PS114" s="50"/>
      <c r="PT114" s="50"/>
      <c r="PU114" s="50"/>
      <c r="PV114" s="50"/>
      <c r="PW114" s="50"/>
      <c r="PX114" s="50"/>
      <c r="PY114" s="50"/>
      <c r="PZ114" s="50"/>
      <c r="QA114" s="50"/>
      <c r="QB114" s="50"/>
      <c r="QC114" s="50"/>
      <c r="QD114" s="50"/>
      <c r="QE114" s="50"/>
      <c r="QF114" s="50"/>
      <c r="QG114" s="50"/>
      <c r="QH114" s="50"/>
      <c r="QI114" s="50"/>
      <c r="QJ114" s="50"/>
      <c r="QK114" s="50"/>
      <c r="QL114" s="50"/>
      <c r="QM114" s="50"/>
      <c r="QN114" s="50"/>
      <c r="QO114" s="50"/>
      <c r="QP114" s="50"/>
      <c r="QQ114" s="50"/>
      <c r="QR114" s="50"/>
      <c r="QS114" s="50"/>
      <c r="QT114" s="50"/>
      <c r="QU114" s="50"/>
      <c r="QV114" s="50"/>
      <c r="QW114" s="50"/>
      <c r="QX114" s="50"/>
      <c r="QY114" s="50"/>
      <c r="QZ114" s="50"/>
      <c r="RA114" s="50"/>
      <c r="RB114" s="50"/>
      <c r="RC114" s="50"/>
      <c r="RD114" s="50"/>
      <c r="RE114" s="50"/>
      <c r="RF114" s="50"/>
      <c r="RG114" s="50"/>
      <c r="RH114" s="50"/>
      <c r="RI114" s="50"/>
      <c r="RJ114" s="50"/>
      <c r="RK114" s="50"/>
      <c r="RL114" s="50"/>
      <c r="RM114" s="50"/>
      <c r="RN114" s="50"/>
      <c r="RO114" s="50"/>
      <c r="RP114" s="50"/>
      <c r="RQ114" s="50"/>
      <c r="RR114" s="50"/>
      <c r="RS114" s="50"/>
      <c r="RT114" s="50"/>
      <c r="RU114" s="50"/>
      <c r="RV114" s="50"/>
      <c r="RW114" s="50"/>
      <c r="RX114" s="50"/>
      <c r="RY114" s="50"/>
      <c r="RZ114" s="50"/>
      <c r="SA114" s="50"/>
      <c r="SB114" s="50"/>
      <c r="SC114" s="50"/>
      <c r="SD114" s="50"/>
      <c r="SE114" s="50"/>
      <c r="SF114" s="50"/>
      <c r="SG114" s="50"/>
      <c r="SH114" s="50"/>
      <c r="SI114" s="50"/>
      <c r="SJ114" s="50"/>
      <c r="SK114" s="50"/>
      <c r="SL114" s="50"/>
      <c r="SM114" s="50"/>
      <c r="SN114" s="50"/>
      <c r="SO114" s="50"/>
      <c r="SP114" s="50"/>
      <c r="SQ114" s="50"/>
      <c r="SR114" s="50"/>
      <c r="SS114" s="50"/>
      <c r="ST114" s="50"/>
      <c r="SU114" s="50"/>
      <c r="SV114" s="50"/>
      <c r="SW114" s="50"/>
      <c r="SX114" s="50"/>
      <c r="SY114" s="50"/>
      <c r="SZ114" s="50"/>
      <c r="TA114" s="50"/>
      <c r="TB114" s="50"/>
      <c r="TC114" s="50"/>
      <c r="TD114" s="50"/>
      <c r="TE114" s="50"/>
      <c r="TF114" s="50"/>
      <c r="TG114" s="50"/>
      <c r="TH114" s="50"/>
      <c r="TI114" s="50"/>
      <c r="TJ114" s="50"/>
      <c r="TK114" s="50"/>
      <c r="TL114" s="50"/>
      <c r="TM114" s="50"/>
      <c r="TN114" s="50"/>
      <c r="TO114" s="50"/>
      <c r="TP114" s="50"/>
      <c r="TQ114" s="50"/>
      <c r="TR114" s="50"/>
      <c r="TS114" s="50"/>
      <c r="TT114" s="50"/>
      <c r="TU114" s="50"/>
      <c r="TV114" s="50"/>
      <c r="TW114" s="50"/>
      <c r="TX114" s="50"/>
      <c r="TY114" s="50"/>
      <c r="TZ114" s="50"/>
      <c r="UA114" s="50"/>
      <c r="UB114" s="50"/>
      <c r="UC114" s="50"/>
      <c r="UD114" s="50"/>
      <c r="UE114" s="50"/>
      <c r="UF114" s="50"/>
      <c r="UG114" s="50"/>
      <c r="UH114" s="50"/>
      <c r="UI114" s="50"/>
      <c r="UJ114" s="50"/>
      <c r="UK114" s="50"/>
      <c r="UL114" s="50"/>
      <c r="UM114" s="50"/>
      <c r="UN114" s="50"/>
      <c r="UO114" s="50"/>
      <c r="UP114" s="50"/>
      <c r="UQ114" s="50"/>
      <c r="UR114" s="50"/>
      <c r="US114" s="50"/>
      <c r="UT114" s="50"/>
      <c r="UU114" s="50"/>
      <c r="UV114" s="50"/>
      <c r="UW114" s="50"/>
      <c r="UX114" s="50"/>
      <c r="UY114" s="50"/>
      <c r="UZ114" s="50"/>
      <c r="VA114" s="50"/>
      <c r="VB114" s="50"/>
      <c r="VC114" s="50"/>
      <c r="VD114" s="50"/>
      <c r="VE114" s="50"/>
      <c r="VF114" s="50"/>
      <c r="VG114" s="50"/>
      <c r="VH114" s="50"/>
      <c r="VI114" s="50"/>
      <c r="VJ114" s="50"/>
      <c r="VK114" s="50"/>
      <c r="VL114" s="50"/>
      <c r="VM114" s="50"/>
      <c r="VN114" s="50"/>
      <c r="VO114" s="50"/>
      <c r="VP114" s="50"/>
      <c r="VQ114" s="50"/>
      <c r="VR114" s="50"/>
      <c r="VS114" s="50"/>
      <c r="VT114" s="50"/>
      <c r="VU114" s="50"/>
      <c r="VV114" s="50"/>
      <c r="VW114" s="50"/>
      <c r="VX114" s="50"/>
      <c r="VY114" s="50"/>
      <c r="VZ114" s="50"/>
      <c r="WA114" s="50"/>
      <c r="WB114" s="50"/>
      <c r="WC114" s="50"/>
      <c r="WD114" s="50"/>
      <c r="WE114" s="50"/>
      <c r="WF114" s="50"/>
      <c r="WG114" s="50"/>
      <c r="WH114" s="50"/>
      <c r="WI114" s="50"/>
      <c r="WJ114" s="50"/>
      <c r="WK114" s="50"/>
      <c r="WL114" s="50"/>
      <c r="WM114" s="50"/>
      <c r="WN114" s="50"/>
      <c r="WO114" s="50"/>
      <c r="WP114" s="50"/>
      <c r="WQ114" s="50"/>
      <c r="WR114" s="50"/>
      <c r="WS114" s="50"/>
      <c r="WT114" s="50"/>
      <c r="WU114" s="50"/>
      <c r="WV114" s="50"/>
      <c r="WW114" s="50"/>
      <c r="WX114" s="50"/>
      <c r="WY114" s="50"/>
      <c r="WZ114" s="50"/>
      <c r="XA114" s="50"/>
      <c r="XB114" s="50"/>
      <c r="XC114" s="50"/>
      <c r="XD114" s="50"/>
      <c r="XE114" s="50"/>
      <c r="XF114" s="50"/>
      <c r="XG114" s="50"/>
      <c r="XH114" s="50"/>
      <c r="XI114" s="50"/>
      <c r="XJ114" s="50"/>
      <c r="XK114" s="50"/>
      <c r="XL114" s="50"/>
      <c r="XM114" s="50"/>
      <c r="XN114" s="50"/>
      <c r="XO114" s="50"/>
      <c r="XP114" s="50"/>
      <c r="XQ114" s="50"/>
      <c r="XR114" s="50"/>
      <c r="XS114" s="50"/>
      <c r="XT114" s="50"/>
      <c r="XU114" s="50"/>
      <c r="XV114" s="50"/>
      <c r="XW114" s="50"/>
      <c r="XX114" s="50"/>
      <c r="XY114" s="50"/>
      <c r="XZ114" s="50"/>
      <c r="YA114" s="50"/>
      <c r="YB114" s="50"/>
      <c r="YC114" s="50"/>
      <c r="YD114" s="50"/>
      <c r="YE114" s="50"/>
      <c r="YF114" s="50"/>
      <c r="YG114" s="50"/>
      <c r="YH114" s="50"/>
      <c r="YI114" s="50"/>
      <c r="YJ114" s="50"/>
      <c r="YK114" s="50"/>
      <c r="YL114" s="50"/>
      <c r="YM114" s="50"/>
      <c r="YN114" s="50"/>
      <c r="YO114" s="50"/>
      <c r="YP114" s="50"/>
      <c r="YQ114" s="50"/>
      <c r="YR114" s="50"/>
      <c r="YS114" s="50"/>
      <c r="YT114" s="50"/>
      <c r="YU114" s="50"/>
      <c r="YV114" s="50"/>
      <c r="YW114" s="50"/>
      <c r="YX114" s="50"/>
      <c r="YY114" s="50"/>
      <c r="YZ114" s="50"/>
      <c r="ZA114" s="50"/>
      <c r="ZB114" s="50"/>
      <c r="ZC114" s="50"/>
      <c r="ZD114" s="50"/>
      <c r="ZE114" s="50"/>
      <c r="ZF114" s="50"/>
      <c r="ZG114" s="50"/>
      <c r="ZH114" s="50"/>
      <c r="ZI114" s="50"/>
      <c r="ZJ114" s="50"/>
      <c r="ZK114" s="50"/>
      <c r="ZL114" s="50"/>
      <c r="ZM114" s="50"/>
      <c r="ZN114" s="50"/>
      <c r="ZO114" s="50"/>
      <c r="ZP114" s="50"/>
      <c r="ZQ114" s="50"/>
      <c r="ZR114" s="50"/>
      <c r="ZS114" s="50"/>
      <c r="ZT114" s="50"/>
      <c r="ZU114" s="50"/>
      <c r="ZV114" s="50"/>
      <c r="ZW114" s="50"/>
      <c r="ZX114" s="50"/>
      <c r="ZY114" s="50"/>
      <c r="ZZ114" s="50"/>
      <c r="AAA114" s="50"/>
      <c r="AAB114" s="50"/>
      <c r="AAC114" s="50"/>
      <c r="AAD114" s="50"/>
      <c r="AAE114" s="50"/>
      <c r="AAF114" s="50"/>
      <c r="AAG114" s="50"/>
      <c r="AAH114" s="50"/>
      <c r="AAI114" s="50"/>
      <c r="AAJ114" s="50"/>
      <c r="AAK114" s="50"/>
      <c r="AAL114" s="50"/>
      <c r="AAM114" s="50"/>
      <c r="AAN114" s="50"/>
      <c r="AAO114" s="50"/>
      <c r="AAP114" s="50"/>
      <c r="AAQ114" s="50"/>
      <c r="AAR114" s="50"/>
      <c r="AAS114" s="50"/>
      <c r="AAT114" s="50"/>
      <c r="AAU114" s="50"/>
      <c r="AAV114" s="50"/>
      <c r="AAW114" s="50"/>
      <c r="AAX114" s="50"/>
      <c r="AAY114" s="50"/>
      <c r="AAZ114" s="50"/>
      <c r="ABA114" s="50"/>
      <c r="ABB114" s="50"/>
      <c r="ABC114" s="50"/>
      <c r="ABD114" s="50"/>
      <c r="ABE114" s="50"/>
      <c r="ABF114" s="50"/>
      <c r="ABG114" s="50"/>
      <c r="ABH114" s="50"/>
      <c r="ABI114" s="50"/>
      <c r="ABJ114" s="50"/>
      <c r="ABK114" s="50"/>
      <c r="ABL114" s="50"/>
      <c r="ABM114" s="50"/>
      <c r="ABN114" s="50"/>
      <c r="ABO114" s="50"/>
      <c r="ABP114" s="50"/>
      <c r="ABQ114" s="50"/>
      <c r="ABR114" s="50"/>
      <c r="ABS114" s="50"/>
      <c r="ABT114" s="50"/>
      <c r="ABU114" s="50"/>
      <c r="ABV114" s="50"/>
      <c r="ABW114" s="50"/>
      <c r="ABX114" s="50"/>
      <c r="ABY114" s="50"/>
      <c r="ABZ114" s="50"/>
      <c r="ACA114" s="50"/>
      <c r="ACB114" s="50"/>
      <c r="ACC114" s="50"/>
      <c r="ACD114" s="50"/>
      <c r="ACE114" s="50"/>
      <c r="ACF114" s="50"/>
      <c r="ACG114" s="50"/>
      <c r="ACH114" s="50"/>
      <c r="ACI114" s="50"/>
      <c r="ACJ114" s="50"/>
      <c r="ACK114" s="50"/>
      <c r="ACL114" s="50"/>
      <c r="ACM114" s="50"/>
      <c r="ACN114" s="50"/>
      <c r="ACO114" s="50"/>
      <c r="ACP114" s="50"/>
      <c r="ACQ114" s="50"/>
      <c r="ACR114" s="50"/>
      <c r="ACS114" s="50"/>
      <c r="ACT114" s="50"/>
      <c r="ACU114" s="50"/>
      <c r="ACV114" s="50"/>
      <c r="ACW114" s="50"/>
      <c r="ACX114" s="50"/>
      <c r="ACY114" s="50"/>
      <c r="ACZ114" s="50"/>
      <c r="ADA114" s="50"/>
      <c r="ADB114" s="50"/>
      <c r="ADC114" s="50"/>
      <c r="ADD114" s="50"/>
      <c r="ADE114" s="50"/>
      <c r="ADF114" s="50"/>
      <c r="ADG114" s="50"/>
      <c r="ADH114" s="50"/>
      <c r="ADI114" s="50"/>
      <c r="ADJ114" s="50"/>
      <c r="ADK114" s="50"/>
      <c r="ADL114" s="50"/>
      <c r="ADM114" s="50"/>
      <c r="ADN114" s="50"/>
      <c r="ADO114" s="50"/>
      <c r="ADP114" s="50"/>
      <c r="ADQ114" s="50"/>
      <c r="ADR114" s="50"/>
      <c r="ADS114" s="50"/>
      <c r="ADT114" s="50"/>
      <c r="ADU114" s="50"/>
      <c r="ADV114" s="50"/>
      <c r="ADW114" s="50"/>
      <c r="ADX114" s="50"/>
      <c r="ADY114" s="50"/>
      <c r="ADZ114" s="50"/>
      <c r="AEA114" s="50"/>
      <c r="AEB114" s="50"/>
      <c r="AEC114" s="50"/>
      <c r="AED114" s="50"/>
      <c r="AEE114" s="50"/>
      <c r="AEF114" s="50"/>
      <c r="AEG114" s="50"/>
      <c r="AEH114" s="50"/>
      <c r="AEI114" s="50"/>
      <c r="AEJ114" s="50"/>
      <c r="AEK114" s="50"/>
      <c r="AEL114" s="50"/>
      <c r="AEM114" s="50"/>
      <c r="AEN114" s="50"/>
      <c r="AEO114" s="50"/>
      <c r="AEP114" s="50"/>
      <c r="AEQ114" s="50"/>
      <c r="AER114" s="50"/>
      <c r="AES114" s="50"/>
      <c r="AET114" s="50"/>
      <c r="AEU114" s="50"/>
      <c r="AEV114" s="50"/>
      <c r="AEW114" s="50"/>
      <c r="AEX114" s="50"/>
      <c r="AEY114" s="50"/>
      <c r="AEZ114" s="50"/>
      <c r="AFA114" s="50"/>
      <c r="AFB114" s="50"/>
      <c r="AFC114" s="50"/>
      <c r="AFD114" s="50"/>
      <c r="AFE114" s="50"/>
      <c r="AFF114" s="50"/>
      <c r="AFG114" s="50"/>
      <c r="AFH114" s="50"/>
      <c r="AFI114" s="50"/>
      <c r="AFJ114" s="50"/>
      <c r="AFK114" s="50"/>
      <c r="AFL114" s="50"/>
      <c r="AFM114" s="50"/>
      <c r="AFN114" s="50"/>
      <c r="AFO114" s="50"/>
      <c r="AFP114" s="50"/>
      <c r="AFQ114" s="50"/>
      <c r="AFR114" s="50"/>
      <c r="AFS114" s="50"/>
      <c r="AFT114" s="50"/>
      <c r="AFU114" s="50"/>
      <c r="AFV114" s="50"/>
      <c r="AFW114" s="50"/>
      <c r="AFX114" s="50"/>
      <c r="AFY114" s="50"/>
      <c r="AFZ114" s="50"/>
      <c r="AGA114" s="50"/>
      <c r="AGB114" s="50"/>
      <c r="AGC114" s="50"/>
      <c r="AGD114" s="50"/>
      <c r="AGE114" s="50"/>
      <c r="AGF114" s="50"/>
      <c r="AGG114" s="50"/>
      <c r="AGH114" s="50"/>
      <c r="AGI114" s="50"/>
      <c r="AGJ114" s="50"/>
      <c r="AGK114" s="50"/>
      <c r="AGL114" s="50"/>
      <c r="AGM114" s="50"/>
      <c r="AGN114" s="50"/>
      <c r="AGO114" s="50"/>
      <c r="AGP114" s="50"/>
      <c r="AGQ114" s="50"/>
      <c r="AGR114" s="50"/>
      <c r="AGS114" s="50"/>
      <c r="AGT114" s="50"/>
      <c r="AGU114" s="50"/>
      <c r="AGV114" s="50"/>
      <c r="AGW114" s="50"/>
      <c r="AGX114" s="50"/>
      <c r="AGY114" s="50"/>
      <c r="AGZ114" s="50"/>
      <c r="AHA114" s="50"/>
      <c r="AHB114" s="50"/>
      <c r="AHC114" s="50"/>
      <c r="AHD114" s="50"/>
      <c r="AHE114" s="50"/>
      <c r="AHF114" s="50"/>
      <c r="AHG114" s="50"/>
      <c r="AHH114" s="50"/>
      <c r="AHI114" s="50"/>
      <c r="AHJ114" s="50"/>
      <c r="AHK114" s="50"/>
      <c r="AHL114" s="50"/>
      <c r="AHM114" s="50"/>
      <c r="AHN114" s="50"/>
      <c r="AHO114" s="50"/>
      <c r="AHP114" s="50"/>
      <c r="AHQ114" s="50"/>
      <c r="AHR114" s="50"/>
      <c r="AHS114" s="50"/>
      <c r="AHT114" s="50"/>
      <c r="AHU114" s="50"/>
      <c r="AHV114" s="50"/>
      <c r="AHW114" s="50"/>
      <c r="AHX114" s="50"/>
      <c r="AHY114" s="50"/>
      <c r="AHZ114" s="50"/>
      <c r="AIA114" s="50"/>
      <c r="AIB114" s="50"/>
      <c r="AIC114" s="50"/>
      <c r="AID114" s="50"/>
      <c r="AIE114" s="50"/>
      <c r="AIF114" s="50"/>
      <c r="AIG114" s="50"/>
      <c r="AIH114" s="50"/>
      <c r="AII114" s="50"/>
      <c r="AIJ114" s="50"/>
    </row>
    <row r="115" spans="1:920" s="37" customFormat="1" ht="25.5">
      <c r="A115" s="45">
        <v>0.78</v>
      </c>
      <c r="B115" s="45">
        <v>1.61</v>
      </c>
      <c r="C115" s="45">
        <f t="shared" ref="C115:D119" si="6">IF(LEN(J115)=0,"",1+ABS((J115*A115)/LEN(J115))+A115)</f>
        <v>765078.61265000014</v>
      </c>
      <c r="D115" s="45">
        <f t="shared" si="6"/>
        <v>4899411.32</v>
      </c>
      <c r="E115" s="186" t="s">
        <v>2061</v>
      </c>
      <c r="F115" s="193" t="s">
        <v>2503</v>
      </c>
      <c r="G115" s="185"/>
      <c r="H115" s="179" t="s">
        <v>2432</v>
      </c>
      <c r="I115" s="179">
        <v>578</v>
      </c>
      <c r="J115" s="194">
        <f>IFERROR(IF(AND(J98,J99,J100,J101,J102,J103,J104,J105,J106,J107,J108,J109,J110)="","",SUM(J98,J99,J100,J101,J102,J103,J104,J105,J106,J107,J108,J109,J110)),"")</f>
        <v>-11770412.810000001</v>
      </c>
      <c r="K115" s="194">
        <f>IFERROR(IF(AND(K98,K99,K100,K101,K102,K103,K104,K105,K106,K107,K108,K109,K110)="","",SUM(K98,K99,K100,K101,K102,K103,K104,K105,K106,K107,K108,K109,K110)),"")</f>
        <v>-27387999</v>
      </c>
    </row>
    <row r="116" spans="1:920" s="37" customFormat="1" ht="25.5">
      <c r="A116" s="45">
        <v>0.79</v>
      </c>
      <c r="B116" s="45">
        <v>1.62</v>
      </c>
      <c r="C116" s="45">
        <f t="shared" si="6"/>
        <v>1761509.9536416668</v>
      </c>
      <c r="D116" s="45">
        <f t="shared" si="6"/>
        <v>1792127.62</v>
      </c>
      <c r="E116" s="186" t="s">
        <v>2012</v>
      </c>
      <c r="F116" s="193" t="s">
        <v>2504</v>
      </c>
      <c r="G116" s="185"/>
      <c r="H116" s="179" t="s">
        <v>2432</v>
      </c>
      <c r="I116" s="179">
        <v>579</v>
      </c>
      <c r="J116" s="194">
        <f>IFERROR(IF(AND(J61,J96,J115)="","",SUM(J61,J96,J115)),"")</f>
        <v>-26757086.030000001</v>
      </c>
      <c r="K116" s="194">
        <f>IFERROR(IF(AND(K61,K96,K115)="","",SUM(K61,K96,K115)),"")</f>
        <v>7743750</v>
      </c>
    </row>
    <row r="117" spans="1:920" s="37" customFormat="1">
      <c r="A117" s="45">
        <v>0.8</v>
      </c>
      <c r="B117" s="45">
        <v>1.63</v>
      </c>
      <c r="C117" s="45">
        <f t="shared" si="6"/>
        <v>3899693.1</v>
      </c>
      <c r="D117" s="45">
        <f t="shared" si="6"/>
        <v>6804353.0737499995</v>
      </c>
      <c r="E117" s="186" t="s">
        <v>2024</v>
      </c>
      <c r="F117" s="193" t="s">
        <v>2426</v>
      </c>
      <c r="G117" s="185"/>
      <c r="H117" s="179" t="s">
        <v>2432</v>
      </c>
      <c r="I117" s="179">
        <v>580</v>
      </c>
      <c r="J117" s="114">
        <v>38996913</v>
      </c>
      <c r="K117" s="114">
        <v>33395585</v>
      </c>
    </row>
    <row r="118" spans="1:920" s="37" customFormat="1" ht="25.5">
      <c r="A118" s="45">
        <v>0.81</v>
      </c>
      <c r="B118" s="45">
        <v>1.64</v>
      </c>
      <c r="C118" s="45" t="str">
        <f t="shared" si="6"/>
        <v/>
      </c>
      <c r="D118" s="45" t="str">
        <f t="shared" si="6"/>
        <v/>
      </c>
      <c r="E118" s="186" t="s">
        <v>2027</v>
      </c>
      <c r="F118" s="193" t="s">
        <v>2427</v>
      </c>
      <c r="G118" s="185"/>
      <c r="H118" s="179" t="s">
        <v>2432</v>
      </c>
      <c r="I118" s="179">
        <v>581</v>
      </c>
      <c r="J118" s="114"/>
      <c r="K118" s="114"/>
    </row>
    <row r="119" spans="1:920" s="37" customFormat="1">
      <c r="A119" s="45">
        <v>0.82</v>
      </c>
      <c r="B119" s="45">
        <v>1.65</v>
      </c>
      <c r="C119" s="45">
        <f t="shared" si="6"/>
        <v>912425.28503636341</v>
      </c>
      <c r="D119" s="45">
        <f t="shared" si="6"/>
        <v>8484990.4937500004</v>
      </c>
      <c r="E119" s="186" t="s">
        <v>2029</v>
      </c>
      <c r="F119" s="193" t="s">
        <v>2428</v>
      </c>
      <c r="G119" s="185"/>
      <c r="H119" s="179" t="s">
        <v>2432</v>
      </c>
      <c r="I119" s="179">
        <v>582</v>
      </c>
      <c r="J119" s="194">
        <f>IFERROR(IF(AND(J116,J117,J118)="","",SUM(J116,J117,J118)),"")</f>
        <v>12239826.969999999</v>
      </c>
      <c r="K119" s="194">
        <f>IFERROR(IF(AND(K116,K117,K118)="","",SUM(K116,K117,K118)),"")</f>
        <v>41139335</v>
      </c>
    </row>
    <row r="120" spans="1:920" s="37" customFormat="1">
      <c r="A120" s="45"/>
      <c r="B120" s="45"/>
      <c r="C120" s="45">
        <f>IF(ISERROR(ABS(LOG(ABS(SUM(C21:C119)),EXP(3)))),"",ABS(LOG(ABS(SUM(C21:C119)),EXP(3))))</f>
        <v>5.6432014426998371</v>
      </c>
      <c r="D120" s="45">
        <f>IF(ISERROR(ABS(LOG(ABS(SUM(D21:D119)),EXP(3)))),"",ABS(LOG(ABS(SUM(D21:D119)),EXP(3))))</f>
        <v>6.1976334830340951</v>
      </c>
      <c r="E120" s="53"/>
      <c r="F120" s="52"/>
      <c r="G120" s="52"/>
      <c r="H120" s="52"/>
      <c r="I120" s="52"/>
      <c r="J120" s="38"/>
    </row>
    <row r="121" spans="1:920" s="146" customFormat="1" ht="12.75">
      <c r="C121" s="153" t="str">
        <f>IF(ISERROR(IF(ISERROR(MID(C120,FIND(".",C120,1)+11,13)),MID(C120,FIND(",",C120,1)+11,13),MID(C120,FIND(".",C120,1)+11,13))),"",IF(ISERROR(MID(C120,FIND(".",C120,1)+11,13)),MID(C120,FIND(",",C120,1)+11,13),MID(C120,FIND(".",C120,1)+11,13)))</f>
        <v>9984</v>
      </c>
      <c r="D121" s="153" t="str">
        <f>IF(ISERROR(IF(ISERROR(MID(D120,FIND(".",D120,1)+11,13)),MID(D120,FIND(",",D120,1)+11,13),MID(D120,FIND(".",D120,1)+11,13))),"",IF(ISERROR(MID(D120,FIND(".",D120,1)+11,13)),MID(D120,FIND(",",D120,1)+11,13),MID(D120,FIND(".",D120,1)+11,13)))</f>
        <v>341</v>
      </c>
      <c r="E121" s="156"/>
      <c r="F121" s="115"/>
      <c r="G121" s="157"/>
      <c r="H121" s="157"/>
      <c r="I121" s="115"/>
      <c r="J121" s="195"/>
      <c r="K121" s="158"/>
    </row>
    <row r="122" spans="1:920" s="37" customFormat="1">
      <c r="A122" s="45"/>
      <c r="B122" s="45"/>
      <c r="C122" s="45"/>
      <c r="D122" s="45"/>
      <c r="E122" s="146" t="s">
        <v>2149</v>
      </c>
      <c r="F122" s="115"/>
      <c r="G122" s="154"/>
      <c r="H122" s="159"/>
      <c r="I122" s="115"/>
      <c r="J122" s="160" t="s">
        <v>2151</v>
      </c>
      <c r="K122" s="154" t="s">
        <v>2150</v>
      </c>
    </row>
    <row r="123" spans="1:920" s="37" customFormat="1">
      <c r="A123" s="45"/>
      <c r="B123" s="45"/>
      <c r="C123" s="45"/>
      <c r="D123" s="45"/>
      <c r="E123" s="360" t="str">
        <f>OP!C45</f>
        <v>U Sarajevu, 31.07.2026. godine</v>
      </c>
      <c r="F123" s="360"/>
      <c r="G123" s="159"/>
      <c r="H123" s="115"/>
      <c r="I123" s="115"/>
      <c r="J123" s="195"/>
      <c r="K123" s="275" t="str">
        <f>OP!AJ45</f>
        <v>dr. sci. Sanel Buljubašić</v>
      </c>
    </row>
    <row r="124" spans="1:920" s="37" customFormat="1" ht="90" customHeight="1">
      <c r="A124" s="45"/>
      <c r="B124" s="45"/>
      <c r="C124" s="45"/>
      <c r="D124" s="45"/>
      <c r="E124" s="53"/>
      <c r="F124" s="52"/>
      <c r="G124" s="240"/>
      <c r="H124" s="52"/>
      <c r="I124" s="52"/>
      <c r="J124" s="38"/>
    </row>
    <row r="125" spans="1:920" s="37" customFormat="1" ht="90" customHeight="1">
      <c r="A125" s="45"/>
      <c r="B125" s="45"/>
      <c r="C125" s="45"/>
      <c r="D125" s="45"/>
      <c r="F125" s="52"/>
      <c r="G125" s="52"/>
      <c r="H125" s="52"/>
      <c r="I125" s="52"/>
      <c r="J125" s="38"/>
    </row>
    <row r="126" spans="1:920" s="37" customFormat="1" ht="109.5" customHeight="1">
      <c r="A126" s="45"/>
      <c r="B126" s="45"/>
      <c r="C126" s="45"/>
      <c r="D126" s="45"/>
      <c r="F126" s="52"/>
      <c r="G126" s="52"/>
      <c r="H126" s="52"/>
      <c r="I126" s="52"/>
      <c r="J126" s="38"/>
    </row>
    <row r="128" spans="1:920">
      <c r="E128" s="231"/>
      <c r="G128" s="232"/>
      <c r="H128" s="232"/>
    </row>
    <row r="129" spans="5:12" s="150" customFormat="1" ht="12.75">
      <c r="E129" s="147">
        <f>E37</f>
        <v>0</v>
      </c>
      <c r="H129" s="161"/>
      <c r="J129" s="145"/>
      <c r="K129" s="148" t="s">
        <v>2152</v>
      </c>
    </row>
    <row r="130" spans="5:12">
      <c r="L130" s="57"/>
    </row>
  </sheetData>
  <sheetProtection algorithmName="SHA-512" hashValue="g4KRC1zSX5h19xeXpGfkHfOiZ3rwfWVamsdy02B66eK5/M968M2tZfMasXx+eg9yXBD7CwLNy5D0zU9lQ7YLgQ==" saltValue="hXd+7/ArdIit83VguEz5WA==" spinCount="100000" sheet="1" objects="1" scenarios="1"/>
  <protectedRanges>
    <protectedRange sqref="J17:K17" name="Range2"/>
    <protectedRange sqref="E15:K15" name="Range1"/>
  </protectedRanges>
  <mergeCells count="11">
    <mergeCell ref="E1:H1"/>
    <mergeCell ref="E3:H3"/>
    <mergeCell ref="E7:H7"/>
    <mergeCell ref="E9:H9"/>
    <mergeCell ref="E11:H11"/>
    <mergeCell ref="E123:F123"/>
    <mergeCell ref="E13:K13"/>
    <mergeCell ref="E14:K14"/>
    <mergeCell ref="E15:K15"/>
    <mergeCell ref="E5:H5"/>
    <mergeCell ref="E12:K12"/>
  </mergeCells>
  <conditionalFormatting sqref="E1 I1 E2:I2 K2:K4 E3 I3 E4:I4 I5 E5:E9 H6:I6 K6:K8 I7 H8:I8 I9 E10:J10 E11 I11:J11">
    <cfRule type="expression" dxfId="36" priority="13">
      <formula>OR(LEFT(#REF!,5)="Reviz",LEFT(#REF!,6)="Izjava")</formula>
    </cfRule>
  </conditionalFormatting>
  <conditionalFormatting sqref="E37 E129">
    <cfRule type="containsText" dxfId="35" priority="28" operator="containsText" text="Obrazac prazan">
      <formula>NOT(ISERROR(SEARCH("Obrazac prazan",E37)))</formula>
    </cfRule>
  </conditionalFormatting>
  <conditionalFormatting sqref="E73:E76">
    <cfRule type="containsText" dxfId="34" priority="26" operator="containsText" text="Obrazac prazan">
      <formula>NOT(ISERROR(SEARCH("Obrazac prazan",E73)))</formula>
    </cfRule>
  </conditionalFormatting>
  <conditionalFormatting sqref="E112:E114">
    <cfRule type="containsText" dxfId="33" priority="23" operator="containsText" text="Obrazac prazan">
      <formula>NOT(ISERROR(SEARCH("Obrazac prazan",E112)))</formula>
    </cfRule>
  </conditionalFormatting>
  <conditionalFormatting sqref="E113">
    <cfRule type="containsText" dxfId="32" priority="20" operator="containsText" text="Obrazac prazan">
      <formula>NOT(ISERROR(SEARCH("Obrazac prazan",E113)))</formula>
    </cfRule>
  </conditionalFormatting>
  <conditionalFormatting sqref="E113:I113 H36:K37 E37:F37 E125:K126 E128:K129">
    <cfRule type="expression" dxfId="31" priority="22">
      <formula>OR(LEFT(#REF!,5)="Reviz",LEFT(#REF!,6)="Izjava")</formula>
    </cfRule>
  </conditionalFormatting>
  <conditionalFormatting sqref="E12:K15">
    <cfRule type="expression" dxfId="30" priority="11">
      <formula>OR(LEFT(#REF!,5)="Reviz",LEFT(#REF!,6)="Izjava")</formula>
    </cfRule>
    <cfRule type="expression" dxfId="29" priority="12">
      <formula>OR(LEFT(#REF!,5)="Reviz",LEFT(#REF!,6)="Izjava")</formula>
    </cfRule>
  </conditionalFormatting>
  <conditionalFormatting sqref="E17:K35">
    <cfRule type="expression" dxfId="28" priority="9">
      <formula>OR(LEFT(#REF!,5)="Reviz",LEFT(#REF!,6)="Izjava")</formula>
    </cfRule>
  </conditionalFormatting>
  <conditionalFormatting sqref="E38:K112">
    <cfRule type="expression" dxfId="27" priority="3">
      <formula>OR(LEFT(#REF!,5)="Reviz",LEFT(#REF!,6)="Izjava")</formula>
    </cfRule>
  </conditionalFormatting>
  <conditionalFormatting sqref="E114:K122 E123 G123:K123">
    <cfRule type="expression" dxfId="26" priority="18">
      <formula>OR(LEFT(#REF!,5)="Reviz",LEFT(#REF!,6)="Izjava")</formula>
    </cfRule>
  </conditionalFormatting>
  <conditionalFormatting sqref="G124">
    <cfRule type="expression" dxfId="25" priority="17">
      <formula>OR(LEFT(#REF!,5)="Reviz",LEFT(#REF!,6)="Izjava")</formula>
    </cfRule>
  </conditionalFormatting>
  <conditionalFormatting sqref="J113:K113">
    <cfRule type="expression" dxfId="24" priority="1">
      <formula>OR(LEFT(#REF!,5)="Reviz",LEFT(#REF!,6)="Izjava")</formula>
    </cfRule>
  </conditionalFormatting>
  <conditionalFormatting sqref="K2:K4 K6:K11">
    <cfRule type="expression" dxfId="23" priority="14">
      <formula>OR(LEFT(#REF!,5)="Reviz",LEFT(#REF!,6)="Izjava")</formula>
    </cfRule>
  </conditionalFormatting>
  <conditionalFormatting sqref="K16">
    <cfRule type="expression" dxfId="22" priority="21">
      <formula>OR(LEFT(#REF!,5)="Reviz",LEFT(#REF!,6)="Izjava")</formula>
    </cfRule>
  </conditionalFormatting>
  <conditionalFormatting sqref="K17">
    <cfRule type="containsText" dxfId="21" priority="10" operator="containsText" text="_____">
      <formula>NOT(ISERROR(SEARCH("_____",K17)))</formula>
    </cfRule>
  </conditionalFormatting>
  <conditionalFormatting sqref="K38">
    <cfRule type="containsText" dxfId="20" priority="8" operator="containsText" text="_____">
      <formula>NOT(ISERROR(SEARCH("_____",K38)))</formula>
    </cfRule>
  </conditionalFormatting>
  <conditionalFormatting sqref="K74">
    <cfRule type="containsText" dxfId="19" priority="4" operator="containsText" text="_____">
      <formula>NOT(ISERROR(SEARCH("_____",K74)))</formula>
    </cfRule>
  </conditionalFormatting>
  <conditionalFormatting sqref="K113">
    <cfRule type="containsText" dxfId="18" priority="2" operator="containsText" text="_____">
      <formula>NOT(ISERROR(SEARCH("_____",K113)))</formula>
    </cfRule>
  </conditionalFormatting>
  <dataValidations count="5">
    <dataValidation type="whole" allowBlank="1" showInputMessage="1" showErrorMessage="1" sqref="J96:K97 J52:K59 J115:K119 J24:K27 J19:K22 J31:K34 J61:K62 J40:K44 J46:K47">
      <formula1>-9.99999E+307</formula1>
      <formula2>9.99999E+307</formula2>
    </dataValidation>
    <dataValidation type="whole" allowBlank="1" showInputMessage="1" showErrorMessage="1" errorTitle="Greška u vrijednosti" error="Vrijednost mora biti ≥ 0" sqref="J23:K23 J28:K30 J48:K48 J51:K51 J64:K64 J66:K66 J68:K68 J70:K71 J77:K77 J79:K79 J81:K84 J86:K86 J88:K88 J90:K92 J94:K94 J98:K98 J107:K107 J109:K109 J100:K100">
      <formula1>0</formula1>
      <formula2>9.99999E+307</formula2>
    </dataValidation>
    <dataValidation type="whole" allowBlank="1" showInputMessage="1" showErrorMessage="1" errorTitle="Greška u vrijednosti" error="Vrijednost mora biti ≤ 0" sqref="J45:K45 J49:K50 J60:K60 J63:K63 J65:K65 J67:K67 J69:K69 J76:K76 J78:K78 J80:K80 J85:K85 J87:K87 J89:K89 J93:K93 J95:K95 J99:K99 J110:K110 J103:K106 J108:K108">
      <formula1>-9.99999E+307</formula1>
      <formula2>0</formula2>
    </dataValidation>
    <dataValidation type="whole" allowBlank="1" showInputMessage="1" showErrorMessage="1" errorTitle="Greška u vrijednosti" error="Vrijednost mora biti ≥ 0" sqref="J101:K101">
      <formula1>-9.99999E+307</formula1>
      <formula2>0</formula2>
    </dataValidation>
    <dataValidation type="whole" allowBlank="1" showInputMessage="1" showErrorMessage="1" errorTitle="Greška u vrijednosti" error="Vrijednost mora biti ≤ 0" sqref="J102:K102">
      <formula1>0</formula1>
      <formula2>9.99999E+307</formula2>
    </dataValidation>
  </dataValidations>
  <pageMargins left="0.27559055118110198" right="0.27559055118110198" top="0.24740157500000001" bottom="0.205590551181102" header="0" footer="0"/>
  <pageSetup paperSize="9"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F932E"/>
  </sheetPr>
  <dimension ref="A1:AKO57"/>
  <sheetViews>
    <sheetView showGridLines="0" topLeftCell="U1" zoomScale="60" zoomScaleNormal="60" zoomScaleSheetLayoutView="70" zoomScalePageLayoutView="50" workbookViewId="0">
      <selection activeCell="AK48" sqref="AK48"/>
    </sheetView>
  </sheetViews>
  <sheetFormatPr defaultColWidth="9.85546875" defaultRowHeight="20.25"/>
  <cols>
    <col min="1" max="20" width="9.85546875" style="64" hidden="1" customWidth="1"/>
    <col min="21" max="21" width="3.28515625" style="65" customWidth="1"/>
    <col min="22" max="22" width="134.140625" style="65" customWidth="1"/>
    <col min="23" max="23" width="8.85546875" style="65" customWidth="1"/>
    <col min="24" max="33" width="23.7109375" style="65" customWidth="1"/>
    <col min="34" max="977" width="9.85546875" style="65" customWidth="1"/>
    <col min="978" max="978" width="9.85546875" style="36" customWidth="1"/>
    <col min="979" max="16384" width="9.85546875" style="36"/>
  </cols>
  <sheetData>
    <row r="1" spans="1:977" ht="22.5">
      <c r="V1" s="367" t="str">
        <f>BS!E1</f>
        <v>JP Elektroprivreda BiH d.d. Sarajevo</v>
      </c>
      <c r="W1" s="367"/>
      <c r="X1" s="367"/>
    </row>
    <row r="2" spans="1:977" s="61" customFormat="1" ht="33">
      <c r="A2" s="59"/>
      <c r="B2" s="59"/>
      <c r="C2" s="59"/>
      <c r="D2" s="59"/>
      <c r="E2" s="59"/>
      <c r="F2" s="59"/>
      <c r="G2" s="59"/>
      <c r="H2" s="59"/>
      <c r="I2" s="59"/>
      <c r="J2" s="59"/>
      <c r="K2" s="59"/>
      <c r="L2" s="59"/>
      <c r="M2" s="59"/>
      <c r="N2" s="59"/>
      <c r="O2" s="59"/>
      <c r="P2" s="59"/>
      <c r="Q2" s="59"/>
      <c r="R2" s="59"/>
      <c r="S2" s="59"/>
      <c r="T2" s="59"/>
      <c r="U2" s="166"/>
      <c r="V2" s="257" t="s">
        <v>2539</v>
      </c>
      <c r="Y2" s="62"/>
      <c r="Z2" s="165"/>
      <c r="AC2" s="60"/>
      <c r="AD2" s="60"/>
      <c r="AE2" s="60"/>
      <c r="AF2" s="60"/>
      <c r="AG2" s="255" t="s">
        <v>2541</v>
      </c>
    </row>
    <row r="3" spans="1:977" s="61" customFormat="1" ht="23.25" customHeight="1">
      <c r="A3" s="59"/>
      <c r="B3" s="59"/>
      <c r="C3" s="59"/>
      <c r="D3" s="59"/>
      <c r="E3" s="59"/>
      <c r="F3" s="59"/>
      <c r="G3" s="59"/>
      <c r="H3" s="59"/>
      <c r="I3" s="59"/>
      <c r="J3" s="59"/>
      <c r="K3" s="59"/>
      <c r="L3" s="59"/>
      <c r="M3" s="59"/>
      <c r="N3" s="59"/>
      <c r="O3" s="59"/>
      <c r="P3" s="59"/>
      <c r="Q3" s="59"/>
      <c r="R3" s="59"/>
      <c r="S3" s="59"/>
      <c r="T3" s="59"/>
      <c r="V3" s="367" t="str">
        <f>BS!E3</f>
        <v>Vilsonovo šetalište 15, 71000 Sarajevo</v>
      </c>
      <c r="W3" s="367"/>
      <c r="X3" s="367"/>
      <c r="Y3" s="367"/>
      <c r="AC3" s="60"/>
      <c r="AD3" s="60"/>
      <c r="AE3" s="60"/>
      <c r="AF3" s="60"/>
      <c r="AG3" s="256" t="s">
        <v>2549</v>
      </c>
    </row>
    <row r="4" spans="1:977" s="61" customFormat="1" ht="26.25" customHeight="1">
      <c r="A4" s="59"/>
      <c r="B4" s="59"/>
      <c r="C4" s="59"/>
      <c r="D4" s="59"/>
      <c r="E4" s="59"/>
      <c r="F4" s="59"/>
      <c r="G4" s="59"/>
      <c r="H4" s="59"/>
      <c r="I4" s="59"/>
      <c r="J4" s="59"/>
      <c r="K4" s="59"/>
      <c r="L4" s="59"/>
      <c r="M4" s="59"/>
      <c r="N4" s="59"/>
      <c r="O4" s="59"/>
      <c r="P4" s="59"/>
      <c r="Q4" s="59"/>
      <c r="R4" s="59"/>
      <c r="S4" s="59"/>
      <c r="T4" s="59"/>
      <c r="U4" s="60"/>
      <c r="V4" s="258" t="s">
        <v>2540</v>
      </c>
      <c r="W4" s="60"/>
      <c r="X4" s="60"/>
      <c r="Y4" s="60"/>
      <c r="Z4" s="60"/>
      <c r="AA4" s="60"/>
      <c r="AB4" s="60"/>
      <c r="AC4" s="60"/>
      <c r="AD4" s="60"/>
      <c r="AE4" s="60"/>
      <c r="AF4" s="60"/>
      <c r="AG4" s="60"/>
      <c r="AH4" s="60"/>
    </row>
    <row r="5" spans="1:977" s="61" customFormat="1" ht="25.5" customHeight="1">
      <c r="A5" s="59"/>
      <c r="B5" s="59"/>
      <c r="C5" s="59"/>
      <c r="D5" s="59"/>
      <c r="E5" s="59"/>
      <c r="F5" s="59"/>
      <c r="G5" s="59"/>
      <c r="H5" s="59"/>
      <c r="I5" s="59"/>
      <c r="J5" s="59"/>
      <c r="K5" s="59"/>
      <c r="L5" s="59"/>
      <c r="M5" s="59"/>
      <c r="N5" s="59"/>
      <c r="O5" s="59"/>
      <c r="P5" s="59"/>
      <c r="Q5" s="59"/>
      <c r="R5" s="59"/>
      <c r="S5" s="59"/>
      <c r="T5" s="59"/>
      <c r="U5" s="60"/>
      <c r="V5" s="367" t="str">
        <f>BS!E5</f>
        <v>35.11</v>
      </c>
      <c r="W5" s="367"/>
      <c r="X5" s="367"/>
      <c r="Y5" s="367"/>
      <c r="Z5" s="60"/>
      <c r="AA5" s="60"/>
      <c r="AB5" s="60"/>
      <c r="AC5" s="60"/>
      <c r="AD5" s="60"/>
      <c r="AE5" s="60"/>
      <c r="AF5" s="60"/>
      <c r="AG5" s="60"/>
      <c r="AH5" s="60"/>
    </row>
    <row r="6" spans="1:977" s="61" customFormat="1" ht="24.75" customHeight="1">
      <c r="A6" s="59"/>
      <c r="B6" s="59"/>
      <c r="C6" s="59"/>
      <c r="D6" s="59"/>
      <c r="E6" s="59"/>
      <c r="F6" s="59"/>
      <c r="G6" s="59"/>
      <c r="H6" s="59"/>
      <c r="I6" s="59"/>
      <c r="J6" s="59"/>
      <c r="K6" s="59"/>
      <c r="L6" s="59"/>
      <c r="M6" s="59"/>
      <c r="N6" s="59"/>
      <c r="O6" s="59"/>
      <c r="P6" s="59"/>
      <c r="Q6" s="59"/>
      <c r="R6" s="59"/>
      <c r="S6" s="59"/>
      <c r="T6" s="59"/>
      <c r="U6" s="60"/>
      <c r="V6" s="258" t="s">
        <v>7</v>
      </c>
      <c r="W6" s="60"/>
      <c r="X6" s="60"/>
      <c r="Y6" s="60"/>
      <c r="Z6" s="60"/>
      <c r="AA6" s="60"/>
      <c r="AB6" s="60"/>
      <c r="AC6" s="60"/>
      <c r="AD6" s="60"/>
      <c r="AE6" s="60"/>
      <c r="AF6" s="60"/>
      <c r="AG6" s="60"/>
      <c r="AH6" s="60"/>
    </row>
    <row r="7" spans="1:977" s="61" customFormat="1" ht="24.75" customHeight="1">
      <c r="A7" s="59"/>
      <c r="B7" s="59"/>
      <c r="C7" s="59"/>
      <c r="D7" s="59"/>
      <c r="E7" s="59"/>
      <c r="F7" s="59"/>
      <c r="G7" s="59"/>
      <c r="H7" s="59"/>
      <c r="I7" s="59"/>
      <c r="J7" s="59"/>
      <c r="K7" s="59"/>
      <c r="L7" s="59"/>
      <c r="M7" s="59"/>
      <c r="N7" s="59"/>
      <c r="O7" s="59"/>
      <c r="P7" s="59"/>
      <c r="Q7" s="59"/>
      <c r="R7" s="59"/>
      <c r="S7" s="59"/>
      <c r="T7" s="59"/>
      <c r="U7" s="63"/>
      <c r="V7" s="367" t="str">
        <f>BS!E7</f>
        <v>4200225150005</v>
      </c>
      <c r="W7" s="367"/>
      <c r="X7" s="367"/>
      <c r="Y7" s="367"/>
      <c r="Z7" s="60"/>
      <c r="AA7" s="60"/>
      <c r="AB7" s="60"/>
      <c r="AC7" s="375"/>
      <c r="AD7" s="375"/>
      <c r="AE7" s="375"/>
      <c r="AF7" s="375"/>
      <c r="AG7" s="375"/>
      <c r="AH7" s="60"/>
    </row>
    <row r="8" spans="1:977" s="164" customFormat="1" ht="21" customHeight="1">
      <c r="U8" s="167"/>
      <c r="V8" s="258" t="s">
        <v>1970</v>
      </c>
      <c r="W8" s="168"/>
      <c r="Y8" s="168"/>
      <c r="AG8" s="169"/>
      <c r="AH8" s="170"/>
      <c r="AI8" s="170"/>
      <c r="AJ8" s="170"/>
      <c r="AK8" s="170"/>
    </row>
    <row r="9" spans="1:977" s="164" customFormat="1" ht="23.25" customHeight="1">
      <c r="U9" s="167"/>
      <c r="V9" s="367" t="str">
        <f>BS!E9</f>
        <v>MBS:1-2758</v>
      </c>
      <c r="W9" s="367"/>
      <c r="X9" s="367"/>
      <c r="Y9" s="367"/>
      <c r="AG9" s="169"/>
      <c r="AH9" s="170"/>
      <c r="AI9" s="170"/>
      <c r="AJ9" s="170"/>
      <c r="AK9" s="170"/>
    </row>
    <row r="10" spans="1:977" s="164" customFormat="1" ht="21.75" customHeight="1">
      <c r="U10" s="167"/>
      <c r="V10" s="258" t="s">
        <v>1965</v>
      </c>
      <c r="W10" s="168"/>
      <c r="Y10" s="168"/>
      <c r="AG10" s="169"/>
      <c r="AH10" s="170"/>
      <c r="AI10" s="170"/>
      <c r="AJ10" s="170"/>
      <c r="AK10" s="170"/>
    </row>
    <row r="11" spans="1:977" s="164" customFormat="1" ht="21.75" customHeight="1">
      <c r="U11" s="167"/>
      <c r="V11" s="368"/>
      <c r="W11" s="368"/>
      <c r="X11" s="368"/>
      <c r="Y11" s="368"/>
      <c r="AG11" s="169"/>
      <c r="AH11" s="170"/>
      <c r="AI11" s="170"/>
      <c r="AJ11" s="170"/>
      <c r="AK11" s="170"/>
    </row>
    <row r="12" spans="1:977" ht="25.5">
      <c r="U12" s="376" t="s">
        <v>2505</v>
      </c>
      <c r="V12" s="376"/>
      <c r="W12" s="376"/>
      <c r="X12" s="376"/>
      <c r="Y12" s="376"/>
      <c r="Z12" s="376"/>
      <c r="AA12" s="376"/>
      <c r="AB12" s="376"/>
      <c r="AC12" s="376"/>
      <c r="AD12" s="376"/>
      <c r="AE12" s="376"/>
      <c r="AF12" s="376"/>
      <c r="AG12" s="376"/>
    </row>
    <row r="13" spans="1:977" ht="22.5">
      <c r="U13" s="374" t="s">
        <v>2622</v>
      </c>
      <c r="V13" s="374"/>
      <c r="W13" s="374"/>
      <c r="X13" s="374"/>
      <c r="Y13" s="374"/>
      <c r="Z13" s="374"/>
      <c r="AA13" s="374"/>
      <c r="AB13" s="374"/>
      <c r="AC13" s="374"/>
      <c r="AD13" s="374"/>
      <c r="AE13" s="374"/>
      <c r="AF13" s="374"/>
      <c r="AG13" s="374"/>
    </row>
    <row r="14" spans="1:977" ht="22.5">
      <c r="U14" s="254"/>
      <c r="V14" s="254"/>
      <c r="W14" s="254"/>
      <c r="X14" s="254"/>
      <c r="Y14" s="254"/>
      <c r="Z14" s="254"/>
      <c r="AA14" s="254"/>
      <c r="AB14" s="254"/>
      <c r="AC14" s="254"/>
      <c r="AD14" s="254"/>
      <c r="AE14" s="254"/>
      <c r="AF14" s="254"/>
      <c r="AG14" s="254"/>
    </row>
    <row r="15" spans="1:977" s="69" customFormat="1" ht="39" customHeight="1">
      <c r="A15" s="66"/>
      <c r="B15" s="66"/>
      <c r="C15" s="66"/>
      <c r="D15" s="66"/>
      <c r="E15" s="66"/>
      <c r="F15" s="66"/>
      <c r="G15" s="66"/>
      <c r="H15" s="66"/>
      <c r="I15" s="66"/>
      <c r="J15" s="66"/>
      <c r="K15" s="66"/>
      <c r="L15" s="66"/>
      <c r="M15" s="66"/>
      <c r="N15" s="66"/>
      <c r="O15" s="66"/>
      <c r="P15" s="66"/>
      <c r="Q15" s="66"/>
      <c r="R15" s="66"/>
      <c r="S15" s="66"/>
      <c r="T15" s="66"/>
      <c r="U15" s="377" t="s">
        <v>2506</v>
      </c>
      <c r="V15" s="377"/>
      <c r="W15" s="378" t="s">
        <v>1976</v>
      </c>
      <c r="X15" s="377" t="s">
        <v>2507</v>
      </c>
      <c r="Y15" s="377"/>
      <c r="Z15" s="377"/>
      <c r="AA15" s="377"/>
      <c r="AB15" s="377"/>
      <c r="AC15" s="377"/>
      <c r="AD15" s="379" t="s">
        <v>2508</v>
      </c>
      <c r="AE15" s="379" t="s">
        <v>2509</v>
      </c>
      <c r="AF15" s="379" t="s">
        <v>2510</v>
      </c>
      <c r="AG15" s="379" t="s">
        <v>2511</v>
      </c>
      <c r="AH15" s="67"/>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c r="SU15" s="68"/>
      <c r="SV15" s="68"/>
      <c r="SW15" s="68"/>
      <c r="SX15" s="68"/>
      <c r="SY15" s="68"/>
      <c r="SZ15" s="68"/>
      <c r="TA15" s="68"/>
      <c r="TB15" s="68"/>
      <c r="TC15" s="68"/>
      <c r="TD15" s="68"/>
      <c r="TE15" s="68"/>
      <c r="TF15" s="68"/>
      <c r="TG15" s="68"/>
      <c r="TH15" s="68"/>
      <c r="TI15" s="68"/>
      <c r="TJ15" s="68"/>
      <c r="TK15" s="68"/>
      <c r="TL15" s="68"/>
      <c r="TM15" s="68"/>
      <c r="TN15" s="68"/>
      <c r="TO15" s="68"/>
      <c r="TP15" s="68"/>
      <c r="TQ15" s="68"/>
      <c r="TR15" s="68"/>
      <c r="TS15" s="68"/>
      <c r="TT15" s="68"/>
      <c r="TU15" s="68"/>
      <c r="TV15" s="68"/>
      <c r="TW15" s="68"/>
      <c r="TX15" s="68"/>
      <c r="TY15" s="68"/>
      <c r="TZ15" s="68"/>
      <c r="UA15" s="68"/>
      <c r="UB15" s="68"/>
      <c r="UC15" s="68"/>
      <c r="UD15" s="68"/>
      <c r="UE15" s="68"/>
      <c r="UF15" s="68"/>
      <c r="UG15" s="68"/>
      <c r="UH15" s="68"/>
      <c r="UI15" s="68"/>
      <c r="UJ15" s="68"/>
      <c r="UK15" s="68"/>
      <c r="UL15" s="68"/>
      <c r="UM15" s="68"/>
      <c r="UN15" s="68"/>
      <c r="UO15" s="68"/>
      <c r="UP15" s="68"/>
      <c r="UQ15" s="68"/>
      <c r="UR15" s="68"/>
      <c r="US15" s="68"/>
      <c r="UT15" s="68"/>
      <c r="UU15" s="68"/>
      <c r="UV15" s="68"/>
      <c r="UW15" s="68"/>
      <c r="UX15" s="68"/>
      <c r="UY15" s="68"/>
      <c r="UZ15" s="68"/>
      <c r="VA15" s="68"/>
      <c r="VB15" s="68"/>
      <c r="VC15" s="68"/>
      <c r="VD15" s="68"/>
      <c r="VE15" s="68"/>
      <c r="VF15" s="68"/>
      <c r="VG15" s="68"/>
      <c r="VH15" s="68"/>
      <c r="VI15" s="68"/>
      <c r="VJ15" s="68"/>
      <c r="VK15" s="68"/>
      <c r="VL15" s="68"/>
      <c r="VM15" s="68"/>
      <c r="VN15" s="68"/>
      <c r="VO15" s="68"/>
      <c r="VP15" s="68"/>
      <c r="VQ15" s="68"/>
      <c r="VR15" s="68"/>
      <c r="VS15" s="68"/>
      <c r="VT15" s="68"/>
      <c r="VU15" s="68"/>
      <c r="VV15" s="68"/>
      <c r="VW15" s="68"/>
      <c r="VX15" s="68"/>
      <c r="VY15" s="68"/>
      <c r="VZ15" s="68"/>
      <c r="WA15" s="68"/>
      <c r="WB15" s="68"/>
      <c r="WC15" s="68"/>
      <c r="WD15" s="68"/>
      <c r="WE15" s="68"/>
      <c r="WF15" s="68"/>
      <c r="WG15" s="68"/>
      <c r="WH15" s="68"/>
      <c r="WI15" s="68"/>
      <c r="WJ15" s="68"/>
      <c r="WK15" s="68"/>
      <c r="WL15" s="68"/>
      <c r="WM15" s="68"/>
      <c r="WN15" s="68"/>
      <c r="WO15" s="68"/>
      <c r="WP15" s="68"/>
      <c r="WQ15" s="68"/>
      <c r="WR15" s="68"/>
      <c r="WS15" s="68"/>
      <c r="WT15" s="68"/>
      <c r="WU15" s="68"/>
      <c r="WV15" s="68"/>
      <c r="WW15" s="68"/>
      <c r="WX15" s="68"/>
      <c r="WY15" s="68"/>
      <c r="WZ15" s="68"/>
      <c r="XA15" s="68"/>
      <c r="XB15" s="68"/>
      <c r="XC15" s="68"/>
      <c r="XD15" s="68"/>
      <c r="XE15" s="68"/>
      <c r="XF15" s="68"/>
      <c r="XG15" s="68"/>
      <c r="XH15" s="68"/>
      <c r="XI15" s="68"/>
      <c r="XJ15" s="68"/>
      <c r="XK15" s="68"/>
      <c r="XL15" s="68"/>
      <c r="XM15" s="68"/>
      <c r="XN15" s="68"/>
      <c r="XO15" s="68"/>
      <c r="XP15" s="68"/>
      <c r="XQ15" s="68"/>
      <c r="XR15" s="68"/>
      <c r="XS15" s="68"/>
      <c r="XT15" s="68"/>
      <c r="XU15" s="68"/>
      <c r="XV15" s="68"/>
      <c r="XW15" s="68"/>
      <c r="XX15" s="68"/>
      <c r="XY15" s="68"/>
      <c r="XZ15" s="68"/>
      <c r="YA15" s="68"/>
      <c r="YB15" s="68"/>
      <c r="YC15" s="68"/>
      <c r="YD15" s="68"/>
      <c r="YE15" s="68"/>
      <c r="YF15" s="68"/>
      <c r="YG15" s="68"/>
      <c r="YH15" s="68"/>
      <c r="YI15" s="68"/>
      <c r="YJ15" s="68"/>
      <c r="YK15" s="68"/>
      <c r="YL15" s="68"/>
      <c r="YM15" s="68"/>
      <c r="YN15" s="68"/>
      <c r="YO15" s="68"/>
      <c r="YP15" s="68"/>
      <c r="YQ15" s="68"/>
      <c r="YR15" s="68"/>
      <c r="YS15" s="68"/>
      <c r="YT15" s="68"/>
      <c r="YU15" s="68"/>
      <c r="YV15" s="68"/>
      <c r="YW15" s="68"/>
      <c r="YX15" s="68"/>
      <c r="YY15" s="68"/>
      <c r="YZ15" s="68"/>
      <c r="ZA15" s="68"/>
      <c r="ZB15" s="68"/>
      <c r="ZC15" s="68"/>
      <c r="ZD15" s="68"/>
      <c r="ZE15" s="68"/>
      <c r="ZF15" s="68"/>
      <c r="ZG15" s="68"/>
      <c r="ZH15" s="68"/>
      <c r="ZI15" s="68"/>
      <c r="ZJ15" s="68"/>
      <c r="ZK15" s="68"/>
      <c r="ZL15" s="68"/>
      <c r="ZM15" s="68"/>
      <c r="ZN15" s="68"/>
      <c r="ZO15" s="68"/>
      <c r="ZP15" s="68"/>
      <c r="ZQ15" s="68"/>
      <c r="ZR15" s="68"/>
      <c r="ZS15" s="68"/>
      <c r="ZT15" s="68"/>
      <c r="ZU15" s="68"/>
      <c r="ZV15" s="68"/>
      <c r="ZW15" s="68"/>
      <c r="ZX15" s="68"/>
      <c r="ZY15" s="68"/>
      <c r="ZZ15" s="68"/>
      <c r="AAA15" s="68"/>
      <c r="AAB15" s="68"/>
      <c r="AAC15" s="68"/>
      <c r="AAD15" s="68"/>
      <c r="AAE15" s="68"/>
      <c r="AAF15" s="68"/>
      <c r="AAG15" s="68"/>
      <c r="AAH15" s="68"/>
      <c r="AAI15" s="68"/>
      <c r="AAJ15" s="68"/>
      <c r="AAK15" s="68"/>
      <c r="AAL15" s="68"/>
      <c r="AAM15" s="68"/>
      <c r="AAN15" s="68"/>
      <c r="AAO15" s="68"/>
      <c r="AAP15" s="68"/>
      <c r="AAQ15" s="68"/>
      <c r="AAR15" s="68"/>
      <c r="AAS15" s="68"/>
      <c r="AAT15" s="68"/>
      <c r="AAU15" s="68"/>
      <c r="AAV15" s="68"/>
      <c r="AAW15" s="68"/>
      <c r="AAX15" s="68"/>
      <c r="AAY15" s="68"/>
      <c r="AAZ15" s="68"/>
      <c r="ABA15" s="68"/>
      <c r="ABB15" s="68"/>
      <c r="ABC15" s="68"/>
      <c r="ABD15" s="68"/>
      <c r="ABE15" s="68"/>
      <c r="ABF15" s="68"/>
      <c r="ABG15" s="68"/>
      <c r="ABH15" s="68"/>
      <c r="ABI15" s="68"/>
      <c r="ABJ15" s="68"/>
      <c r="ABK15" s="68"/>
      <c r="ABL15" s="68"/>
      <c r="ABM15" s="68"/>
      <c r="ABN15" s="68"/>
      <c r="ABO15" s="68"/>
      <c r="ABP15" s="68"/>
      <c r="ABQ15" s="68"/>
      <c r="ABR15" s="68"/>
      <c r="ABS15" s="68"/>
      <c r="ABT15" s="68"/>
      <c r="ABU15" s="68"/>
      <c r="ABV15" s="68"/>
      <c r="ABW15" s="68"/>
      <c r="ABX15" s="68"/>
      <c r="ABY15" s="68"/>
      <c r="ABZ15" s="68"/>
      <c r="ACA15" s="68"/>
      <c r="ACB15" s="68"/>
      <c r="ACC15" s="68"/>
      <c r="ACD15" s="68"/>
      <c r="ACE15" s="68"/>
      <c r="ACF15" s="68"/>
      <c r="ACG15" s="68"/>
      <c r="ACH15" s="68"/>
      <c r="ACI15" s="68"/>
      <c r="ACJ15" s="68"/>
      <c r="ACK15" s="68"/>
      <c r="ACL15" s="68"/>
      <c r="ACM15" s="68"/>
      <c r="ACN15" s="68"/>
      <c r="ACO15" s="68"/>
      <c r="ACP15" s="68"/>
      <c r="ACQ15" s="68"/>
      <c r="ACR15" s="68"/>
      <c r="ACS15" s="68"/>
      <c r="ACT15" s="68"/>
      <c r="ACU15" s="68"/>
      <c r="ACV15" s="68"/>
      <c r="ACW15" s="68"/>
      <c r="ACX15" s="68"/>
      <c r="ACY15" s="68"/>
      <c r="ACZ15" s="68"/>
      <c r="ADA15" s="68"/>
      <c r="ADB15" s="68"/>
      <c r="ADC15" s="68"/>
      <c r="ADD15" s="68"/>
      <c r="ADE15" s="68"/>
      <c r="ADF15" s="68"/>
      <c r="ADG15" s="68"/>
      <c r="ADH15" s="68"/>
      <c r="ADI15" s="68"/>
      <c r="ADJ15" s="68"/>
      <c r="ADK15" s="68"/>
      <c r="ADL15" s="68"/>
      <c r="ADM15" s="68"/>
      <c r="ADN15" s="68"/>
      <c r="ADO15" s="68"/>
      <c r="ADP15" s="68"/>
      <c r="ADQ15" s="68"/>
      <c r="ADR15" s="68"/>
      <c r="ADS15" s="68"/>
      <c r="ADT15" s="68"/>
      <c r="ADU15" s="68"/>
      <c r="ADV15" s="68"/>
      <c r="ADW15" s="68"/>
      <c r="ADX15" s="68"/>
      <c r="ADY15" s="68"/>
      <c r="ADZ15" s="68"/>
      <c r="AEA15" s="68"/>
      <c r="AEB15" s="68"/>
      <c r="AEC15" s="68"/>
      <c r="AED15" s="68"/>
      <c r="AEE15" s="68"/>
      <c r="AEF15" s="68"/>
      <c r="AEG15" s="68"/>
      <c r="AEH15" s="68"/>
      <c r="AEI15" s="68"/>
      <c r="AEJ15" s="68"/>
      <c r="AEK15" s="68"/>
      <c r="AEL15" s="68"/>
      <c r="AEM15" s="68"/>
      <c r="AEN15" s="68"/>
      <c r="AEO15" s="68"/>
      <c r="AEP15" s="68"/>
      <c r="AEQ15" s="68"/>
      <c r="AER15" s="68"/>
      <c r="AES15" s="68"/>
      <c r="AET15" s="68"/>
      <c r="AEU15" s="68"/>
      <c r="AEV15" s="68"/>
      <c r="AEW15" s="68"/>
      <c r="AEX15" s="68"/>
      <c r="AEY15" s="68"/>
      <c r="AEZ15" s="68"/>
      <c r="AFA15" s="68"/>
      <c r="AFB15" s="68"/>
      <c r="AFC15" s="68"/>
      <c r="AFD15" s="68"/>
      <c r="AFE15" s="68"/>
      <c r="AFF15" s="68"/>
      <c r="AFG15" s="68"/>
      <c r="AFH15" s="68"/>
      <c r="AFI15" s="68"/>
      <c r="AFJ15" s="68"/>
      <c r="AFK15" s="68"/>
      <c r="AFL15" s="68"/>
      <c r="AFM15" s="68"/>
      <c r="AFN15" s="68"/>
      <c r="AFO15" s="68"/>
      <c r="AFP15" s="68"/>
      <c r="AFQ15" s="68"/>
      <c r="AFR15" s="68"/>
      <c r="AFS15" s="68"/>
      <c r="AFT15" s="68"/>
      <c r="AFU15" s="68"/>
      <c r="AFV15" s="68"/>
      <c r="AFW15" s="68"/>
      <c r="AFX15" s="68"/>
      <c r="AFY15" s="68"/>
      <c r="AFZ15" s="68"/>
      <c r="AGA15" s="68"/>
      <c r="AGB15" s="68"/>
      <c r="AGC15" s="68"/>
      <c r="AGD15" s="68"/>
      <c r="AGE15" s="68"/>
      <c r="AGF15" s="68"/>
      <c r="AGG15" s="68"/>
      <c r="AGH15" s="68"/>
      <c r="AGI15" s="68"/>
      <c r="AGJ15" s="68"/>
      <c r="AGK15" s="68"/>
      <c r="AGL15" s="68"/>
      <c r="AGM15" s="68"/>
      <c r="AGN15" s="68"/>
      <c r="AGO15" s="68"/>
      <c r="AGP15" s="68"/>
      <c r="AGQ15" s="68"/>
      <c r="AGR15" s="68"/>
      <c r="AGS15" s="68"/>
      <c r="AGT15" s="68"/>
      <c r="AGU15" s="68"/>
      <c r="AGV15" s="68"/>
      <c r="AGW15" s="68"/>
      <c r="AGX15" s="68"/>
      <c r="AGY15" s="68"/>
      <c r="AGZ15" s="68"/>
      <c r="AHA15" s="68"/>
      <c r="AHB15" s="68"/>
      <c r="AHC15" s="68"/>
      <c r="AHD15" s="68"/>
      <c r="AHE15" s="68"/>
      <c r="AHF15" s="68"/>
      <c r="AHG15" s="68"/>
      <c r="AHH15" s="68"/>
      <c r="AHI15" s="68"/>
      <c r="AHJ15" s="68"/>
      <c r="AHK15" s="68"/>
      <c r="AHL15" s="68"/>
      <c r="AHM15" s="68"/>
      <c r="AHN15" s="68"/>
      <c r="AHO15" s="68"/>
      <c r="AHP15" s="68"/>
      <c r="AHQ15" s="68"/>
      <c r="AHR15" s="68"/>
      <c r="AHS15" s="68"/>
      <c r="AHT15" s="68"/>
      <c r="AHU15" s="68"/>
      <c r="AHV15" s="68"/>
      <c r="AHW15" s="68"/>
      <c r="AHX15" s="68"/>
      <c r="AHY15" s="68"/>
      <c r="AHZ15" s="68"/>
      <c r="AIA15" s="68"/>
      <c r="AIB15" s="68"/>
      <c r="AIC15" s="68"/>
      <c r="AID15" s="68"/>
      <c r="AIE15" s="68"/>
      <c r="AIF15" s="68"/>
      <c r="AIG15" s="68"/>
      <c r="AIH15" s="68"/>
      <c r="AII15" s="68"/>
      <c r="AIJ15" s="68"/>
      <c r="AIK15" s="68"/>
      <c r="AIL15" s="68"/>
      <c r="AIM15" s="68"/>
      <c r="AIN15" s="68"/>
      <c r="AIO15" s="68"/>
      <c r="AIP15" s="68"/>
      <c r="AIQ15" s="68"/>
      <c r="AIR15" s="68"/>
      <c r="AIS15" s="68"/>
      <c r="AIT15" s="68"/>
      <c r="AIU15" s="68"/>
      <c r="AIV15" s="68"/>
      <c r="AIW15" s="68"/>
      <c r="AIX15" s="68"/>
      <c r="AIY15" s="68"/>
      <c r="AIZ15" s="68"/>
      <c r="AJA15" s="68"/>
      <c r="AJB15" s="68"/>
      <c r="AJC15" s="68"/>
      <c r="AJD15" s="68"/>
      <c r="AJE15" s="68"/>
      <c r="AJF15" s="68"/>
      <c r="AJG15" s="68"/>
      <c r="AJH15" s="68"/>
      <c r="AJI15" s="68"/>
      <c r="AJJ15" s="68"/>
      <c r="AJK15" s="68"/>
      <c r="AJL15" s="68"/>
      <c r="AJM15" s="68"/>
      <c r="AJN15" s="68"/>
      <c r="AJO15" s="68"/>
      <c r="AJP15" s="68"/>
      <c r="AJQ15" s="68"/>
      <c r="AJR15" s="68"/>
      <c r="AJS15" s="68"/>
      <c r="AJT15" s="68"/>
      <c r="AJU15" s="68"/>
      <c r="AJV15" s="68"/>
      <c r="AJW15" s="68"/>
      <c r="AJX15" s="68"/>
      <c r="AJY15" s="68"/>
      <c r="AJZ15" s="68"/>
      <c r="AKA15" s="68"/>
      <c r="AKB15" s="68"/>
      <c r="AKC15" s="68"/>
      <c r="AKD15" s="68"/>
      <c r="AKE15" s="68"/>
      <c r="AKF15" s="68"/>
      <c r="AKG15" s="68"/>
      <c r="AKH15" s="68"/>
      <c r="AKI15" s="68"/>
      <c r="AKJ15" s="68"/>
      <c r="AKK15" s="68"/>
      <c r="AKL15" s="68"/>
      <c r="AKM15" s="68"/>
      <c r="AKN15" s="68"/>
      <c r="AKO15" s="68"/>
    </row>
    <row r="16" spans="1:977" s="67" customFormat="1" ht="67.5" customHeight="1">
      <c r="A16" s="66"/>
      <c r="B16" s="66"/>
      <c r="C16" s="66"/>
      <c r="D16" s="66"/>
      <c r="E16" s="66"/>
      <c r="F16" s="66"/>
      <c r="G16" s="66"/>
      <c r="H16" s="66"/>
      <c r="I16" s="66"/>
      <c r="J16" s="66"/>
      <c r="K16" s="66"/>
      <c r="L16" s="66"/>
      <c r="M16" s="66"/>
      <c r="N16" s="66"/>
      <c r="O16" s="66"/>
      <c r="P16" s="66"/>
      <c r="Q16" s="66"/>
      <c r="R16" s="66"/>
      <c r="S16" s="66"/>
      <c r="T16" s="66"/>
      <c r="U16" s="377"/>
      <c r="V16" s="377"/>
      <c r="W16" s="378"/>
      <c r="X16" s="120" t="s">
        <v>2100</v>
      </c>
      <c r="Y16" s="379" t="s">
        <v>2105</v>
      </c>
      <c r="Z16" s="377" t="s">
        <v>2512</v>
      </c>
      <c r="AA16" s="379" t="s">
        <v>2513</v>
      </c>
      <c r="AB16" s="379" t="s">
        <v>2514</v>
      </c>
      <c r="AC16" s="379" t="s">
        <v>2515</v>
      </c>
      <c r="AD16" s="379"/>
      <c r="AE16" s="379"/>
      <c r="AF16" s="379"/>
      <c r="AG16" s="379"/>
    </row>
    <row r="17" spans="1:977" s="67" customFormat="1" ht="9" customHeight="1">
      <c r="A17" s="66"/>
      <c r="B17" s="66"/>
      <c r="C17" s="66"/>
      <c r="D17" s="66"/>
      <c r="E17" s="66"/>
      <c r="F17" s="66"/>
      <c r="G17" s="66"/>
      <c r="H17" s="66"/>
      <c r="I17" s="66"/>
      <c r="J17" s="66"/>
      <c r="K17" s="66"/>
      <c r="L17" s="66"/>
      <c r="M17" s="66"/>
      <c r="N17" s="66"/>
      <c r="O17" s="66"/>
      <c r="P17" s="66"/>
      <c r="Q17" s="66"/>
      <c r="R17" s="66"/>
      <c r="S17" s="66"/>
      <c r="T17" s="66"/>
      <c r="U17" s="377"/>
      <c r="V17" s="377"/>
      <c r="W17" s="378"/>
      <c r="X17" s="121" t="s">
        <v>138</v>
      </c>
      <c r="Y17" s="379"/>
      <c r="Z17" s="377"/>
      <c r="AA17" s="379"/>
      <c r="AB17" s="379"/>
      <c r="AC17" s="379"/>
      <c r="AD17" s="379"/>
      <c r="AE17" s="379"/>
      <c r="AF17" s="379"/>
      <c r="AG17" s="379"/>
    </row>
    <row r="18" spans="1:977" s="69" customFormat="1" ht="61.5" customHeight="1">
      <c r="A18" s="66"/>
      <c r="B18" s="66"/>
      <c r="C18" s="66"/>
      <c r="D18" s="66"/>
      <c r="E18" s="66"/>
      <c r="F18" s="66"/>
      <c r="G18" s="66"/>
      <c r="H18" s="66"/>
      <c r="I18" s="66"/>
      <c r="J18" s="66"/>
      <c r="K18" s="66"/>
      <c r="L18" s="66"/>
      <c r="M18" s="66"/>
      <c r="N18" s="66"/>
      <c r="O18" s="66"/>
      <c r="P18" s="66"/>
      <c r="Q18" s="66"/>
      <c r="R18" s="66"/>
      <c r="S18" s="66"/>
      <c r="T18" s="66"/>
      <c r="U18" s="377"/>
      <c r="V18" s="377"/>
      <c r="W18" s="378"/>
      <c r="X18" s="122" t="s">
        <v>2516</v>
      </c>
      <c r="Y18" s="379"/>
      <c r="Z18" s="377"/>
      <c r="AA18" s="379"/>
      <c r="AB18" s="379"/>
      <c r="AC18" s="379"/>
      <c r="AD18" s="379"/>
      <c r="AE18" s="379"/>
      <c r="AF18" s="379"/>
      <c r="AG18" s="379"/>
      <c r="AH18" s="67"/>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68"/>
      <c r="LZ18" s="68"/>
      <c r="MA18" s="68"/>
      <c r="MB18" s="68"/>
      <c r="MC18" s="68"/>
      <c r="MD18" s="68"/>
      <c r="ME18" s="68"/>
      <c r="MF18" s="68"/>
      <c r="MG18" s="68"/>
      <c r="MH18" s="68"/>
      <c r="MI18" s="68"/>
      <c r="MJ18" s="68"/>
      <c r="MK18" s="68"/>
      <c r="ML18" s="68"/>
      <c r="MM18" s="68"/>
      <c r="MN18" s="68"/>
      <c r="MO18" s="68"/>
      <c r="MP18" s="68"/>
      <c r="MQ18" s="68"/>
      <c r="MR18" s="68"/>
      <c r="MS18" s="68"/>
      <c r="MT18" s="68"/>
      <c r="MU18" s="68"/>
      <c r="MV18" s="68"/>
      <c r="MW18" s="68"/>
      <c r="MX18" s="68"/>
      <c r="MY18" s="68"/>
      <c r="MZ18" s="68"/>
      <c r="NA18" s="68"/>
      <c r="NB18" s="68"/>
      <c r="NC18" s="68"/>
      <c r="ND18" s="68"/>
      <c r="NE18" s="68"/>
      <c r="NF18" s="68"/>
      <c r="NG18" s="68"/>
      <c r="NH18" s="68"/>
      <c r="NI18" s="68"/>
      <c r="NJ18" s="68"/>
      <c r="NK18" s="68"/>
      <c r="NL18" s="68"/>
      <c r="NM18" s="68"/>
      <c r="NN18" s="68"/>
      <c r="NO18" s="68"/>
      <c r="NP18" s="68"/>
      <c r="NQ18" s="68"/>
      <c r="NR18" s="68"/>
      <c r="NS18" s="68"/>
      <c r="NT18" s="68"/>
      <c r="NU18" s="68"/>
      <c r="NV18" s="68"/>
      <c r="NW18" s="68"/>
      <c r="NX18" s="68"/>
      <c r="NY18" s="68"/>
      <c r="NZ18" s="68"/>
      <c r="OA18" s="68"/>
      <c r="OB18" s="68"/>
      <c r="OC18" s="68"/>
      <c r="OD18" s="68"/>
      <c r="OE18" s="68"/>
      <c r="OF18" s="68"/>
      <c r="OG18" s="68"/>
      <c r="OH18" s="68"/>
      <c r="OI18" s="68"/>
      <c r="OJ18" s="68"/>
      <c r="OK18" s="68"/>
      <c r="OL18" s="68"/>
      <c r="OM18" s="68"/>
      <c r="ON18" s="68"/>
      <c r="OO18" s="68"/>
      <c r="OP18" s="68"/>
      <c r="OQ18" s="68"/>
      <c r="OR18" s="68"/>
      <c r="OS18" s="68"/>
      <c r="OT18" s="68"/>
      <c r="OU18" s="68"/>
      <c r="OV18" s="68"/>
      <c r="OW18" s="68"/>
      <c r="OX18" s="68"/>
      <c r="OY18" s="68"/>
      <c r="OZ18" s="68"/>
      <c r="PA18" s="68"/>
      <c r="PB18" s="68"/>
      <c r="PC18" s="68"/>
      <c r="PD18" s="68"/>
      <c r="PE18" s="68"/>
      <c r="PF18" s="68"/>
      <c r="PG18" s="68"/>
      <c r="PH18" s="68"/>
      <c r="PI18" s="68"/>
      <c r="PJ18" s="68"/>
      <c r="PK18" s="68"/>
      <c r="PL18" s="68"/>
      <c r="PM18" s="68"/>
      <c r="PN18" s="68"/>
      <c r="PO18" s="68"/>
      <c r="PP18" s="68"/>
      <c r="PQ18" s="68"/>
      <c r="PR18" s="68"/>
      <c r="PS18" s="68"/>
      <c r="PT18" s="68"/>
      <c r="PU18" s="68"/>
      <c r="PV18" s="68"/>
      <c r="PW18" s="68"/>
      <c r="PX18" s="68"/>
      <c r="PY18" s="68"/>
      <c r="PZ18" s="68"/>
      <c r="QA18" s="68"/>
      <c r="QB18" s="68"/>
      <c r="QC18" s="68"/>
      <c r="QD18" s="68"/>
      <c r="QE18" s="68"/>
      <c r="QF18" s="68"/>
      <c r="QG18" s="68"/>
      <c r="QH18" s="68"/>
      <c r="QI18" s="68"/>
      <c r="QJ18" s="68"/>
      <c r="QK18" s="68"/>
      <c r="QL18" s="68"/>
      <c r="QM18" s="68"/>
      <c r="QN18" s="68"/>
      <c r="QO18" s="68"/>
      <c r="QP18" s="68"/>
      <c r="QQ18" s="68"/>
      <c r="QR18" s="68"/>
      <c r="QS18" s="68"/>
      <c r="QT18" s="68"/>
      <c r="QU18" s="68"/>
      <c r="QV18" s="68"/>
      <c r="QW18" s="68"/>
      <c r="QX18" s="68"/>
      <c r="QY18" s="68"/>
      <c r="QZ18" s="68"/>
      <c r="RA18" s="68"/>
      <c r="RB18" s="68"/>
      <c r="RC18" s="68"/>
      <c r="RD18" s="68"/>
      <c r="RE18" s="68"/>
      <c r="RF18" s="68"/>
      <c r="RG18" s="68"/>
      <c r="RH18" s="68"/>
      <c r="RI18" s="68"/>
      <c r="RJ18" s="68"/>
      <c r="RK18" s="68"/>
      <c r="RL18" s="68"/>
      <c r="RM18" s="68"/>
      <c r="RN18" s="68"/>
      <c r="RO18" s="68"/>
      <c r="RP18" s="68"/>
      <c r="RQ18" s="68"/>
      <c r="RR18" s="68"/>
      <c r="RS18" s="68"/>
      <c r="RT18" s="68"/>
      <c r="RU18" s="68"/>
      <c r="RV18" s="68"/>
      <c r="RW18" s="68"/>
      <c r="RX18" s="68"/>
      <c r="RY18" s="68"/>
      <c r="RZ18" s="68"/>
      <c r="SA18" s="68"/>
      <c r="SB18" s="68"/>
      <c r="SC18" s="68"/>
      <c r="SD18" s="68"/>
      <c r="SE18" s="68"/>
      <c r="SF18" s="68"/>
      <c r="SG18" s="68"/>
      <c r="SH18" s="68"/>
      <c r="SI18" s="68"/>
      <c r="SJ18" s="68"/>
      <c r="SK18" s="68"/>
      <c r="SL18" s="68"/>
      <c r="SM18" s="68"/>
      <c r="SN18" s="68"/>
      <c r="SO18" s="68"/>
      <c r="SP18" s="68"/>
      <c r="SQ18" s="68"/>
      <c r="SR18" s="68"/>
      <c r="SS18" s="68"/>
      <c r="ST18" s="68"/>
      <c r="SU18" s="68"/>
      <c r="SV18" s="68"/>
      <c r="SW18" s="68"/>
      <c r="SX18" s="68"/>
      <c r="SY18" s="68"/>
      <c r="SZ18" s="68"/>
      <c r="TA18" s="68"/>
      <c r="TB18" s="68"/>
      <c r="TC18" s="68"/>
      <c r="TD18" s="68"/>
      <c r="TE18" s="68"/>
      <c r="TF18" s="68"/>
      <c r="TG18" s="68"/>
      <c r="TH18" s="68"/>
      <c r="TI18" s="68"/>
      <c r="TJ18" s="68"/>
      <c r="TK18" s="68"/>
      <c r="TL18" s="68"/>
      <c r="TM18" s="68"/>
      <c r="TN18" s="68"/>
      <c r="TO18" s="68"/>
      <c r="TP18" s="68"/>
      <c r="TQ18" s="68"/>
      <c r="TR18" s="68"/>
      <c r="TS18" s="68"/>
      <c r="TT18" s="68"/>
      <c r="TU18" s="68"/>
      <c r="TV18" s="68"/>
      <c r="TW18" s="68"/>
      <c r="TX18" s="68"/>
      <c r="TY18" s="68"/>
      <c r="TZ18" s="68"/>
      <c r="UA18" s="68"/>
      <c r="UB18" s="68"/>
      <c r="UC18" s="68"/>
      <c r="UD18" s="68"/>
      <c r="UE18" s="68"/>
      <c r="UF18" s="68"/>
      <c r="UG18" s="68"/>
      <c r="UH18" s="68"/>
      <c r="UI18" s="68"/>
      <c r="UJ18" s="68"/>
      <c r="UK18" s="68"/>
      <c r="UL18" s="68"/>
      <c r="UM18" s="68"/>
      <c r="UN18" s="68"/>
      <c r="UO18" s="68"/>
      <c r="UP18" s="68"/>
      <c r="UQ18" s="68"/>
      <c r="UR18" s="68"/>
      <c r="US18" s="68"/>
      <c r="UT18" s="68"/>
      <c r="UU18" s="68"/>
      <c r="UV18" s="68"/>
      <c r="UW18" s="68"/>
      <c r="UX18" s="68"/>
      <c r="UY18" s="68"/>
      <c r="UZ18" s="68"/>
      <c r="VA18" s="68"/>
      <c r="VB18" s="68"/>
      <c r="VC18" s="68"/>
      <c r="VD18" s="68"/>
      <c r="VE18" s="68"/>
      <c r="VF18" s="68"/>
      <c r="VG18" s="68"/>
      <c r="VH18" s="68"/>
      <c r="VI18" s="68"/>
      <c r="VJ18" s="68"/>
      <c r="VK18" s="68"/>
      <c r="VL18" s="68"/>
      <c r="VM18" s="68"/>
      <c r="VN18" s="68"/>
      <c r="VO18" s="68"/>
      <c r="VP18" s="68"/>
      <c r="VQ18" s="68"/>
      <c r="VR18" s="68"/>
      <c r="VS18" s="68"/>
      <c r="VT18" s="68"/>
      <c r="VU18" s="68"/>
      <c r="VV18" s="68"/>
      <c r="VW18" s="68"/>
      <c r="VX18" s="68"/>
      <c r="VY18" s="68"/>
      <c r="VZ18" s="68"/>
      <c r="WA18" s="68"/>
      <c r="WB18" s="68"/>
      <c r="WC18" s="68"/>
      <c r="WD18" s="68"/>
      <c r="WE18" s="68"/>
      <c r="WF18" s="68"/>
      <c r="WG18" s="68"/>
      <c r="WH18" s="68"/>
      <c r="WI18" s="68"/>
      <c r="WJ18" s="68"/>
      <c r="WK18" s="68"/>
      <c r="WL18" s="68"/>
      <c r="WM18" s="68"/>
      <c r="WN18" s="68"/>
      <c r="WO18" s="68"/>
      <c r="WP18" s="68"/>
      <c r="WQ18" s="68"/>
      <c r="WR18" s="68"/>
      <c r="WS18" s="68"/>
      <c r="WT18" s="68"/>
      <c r="WU18" s="68"/>
      <c r="WV18" s="68"/>
      <c r="WW18" s="68"/>
      <c r="WX18" s="68"/>
      <c r="WY18" s="68"/>
      <c r="WZ18" s="68"/>
      <c r="XA18" s="68"/>
      <c r="XB18" s="68"/>
      <c r="XC18" s="68"/>
      <c r="XD18" s="68"/>
      <c r="XE18" s="68"/>
      <c r="XF18" s="68"/>
      <c r="XG18" s="68"/>
      <c r="XH18" s="68"/>
      <c r="XI18" s="68"/>
      <c r="XJ18" s="68"/>
      <c r="XK18" s="68"/>
      <c r="XL18" s="68"/>
      <c r="XM18" s="68"/>
      <c r="XN18" s="68"/>
      <c r="XO18" s="68"/>
      <c r="XP18" s="68"/>
      <c r="XQ18" s="68"/>
      <c r="XR18" s="68"/>
      <c r="XS18" s="68"/>
      <c r="XT18" s="68"/>
      <c r="XU18" s="68"/>
      <c r="XV18" s="68"/>
      <c r="XW18" s="68"/>
      <c r="XX18" s="68"/>
      <c r="XY18" s="68"/>
      <c r="XZ18" s="68"/>
      <c r="YA18" s="68"/>
      <c r="YB18" s="68"/>
      <c r="YC18" s="68"/>
      <c r="YD18" s="68"/>
      <c r="YE18" s="68"/>
      <c r="YF18" s="68"/>
      <c r="YG18" s="68"/>
      <c r="YH18" s="68"/>
      <c r="YI18" s="68"/>
      <c r="YJ18" s="68"/>
      <c r="YK18" s="68"/>
      <c r="YL18" s="68"/>
      <c r="YM18" s="68"/>
      <c r="YN18" s="68"/>
      <c r="YO18" s="68"/>
      <c r="YP18" s="68"/>
      <c r="YQ18" s="68"/>
      <c r="YR18" s="68"/>
      <c r="YS18" s="68"/>
      <c r="YT18" s="68"/>
      <c r="YU18" s="68"/>
      <c r="YV18" s="68"/>
      <c r="YW18" s="68"/>
      <c r="YX18" s="68"/>
      <c r="YY18" s="68"/>
      <c r="YZ18" s="68"/>
      <c r="ZA18" s="68"/>
      <c r="ZB18" s="68"/>
      <c r="ZC18" s="68"/>
      <c r="ZD18" s="68"/>
      <c r="ZE18" s="68"/>
      <c r="ZF18" s="68"/>
      <c r="ZG18" s="68"/>
      <c r="ZH18" s="68"/>
      <c r="ZI18" s="68"/>
      <c r="ZJ18" s="68"/>
      <c r="ZK18" s="68"/>
      <c r="ZL18" s="68"/>
      <c r="ZM18" s="68"/>
      <c r="ZN18" s="68"/>
      <c r="ZO18" s="68"/>
      <c r="ZP18" s="68"/>
      <c r="ZQ18" s="68"/>
      <c r="ZR18" s="68"/>
      <c r="ZS18" s="68"/>
      <c r="ZT18" s="68"/>
      <c r="ZU18" s="68"/>
      <c r="ZV18" s="68"/>
      <c r="ZW18" s="68"/>
      <c r="ZX18" s="68"/>
      <c r="ZY18" s="68"/>
      <c r="ZZ18" s="68"/>
      <c r="AAA18" s="68"/>
      <c r="AAB18" s="68"/>
      <c r="AAC18" s="68"/>
      <c r="AAD18" s="68"/>
      <c r="AAE18" s="68"/>
      <c r="AAF18" s="68"/>
      <c r="AAG18" s="68"/>
      <c r="AAH18" s="68"/>
      <c r="AAI18" s="68"/>
      <c r="AAJ18" s="68"/>
      <c r="AAK18" s="68"/>
      <c r="AAL18" s="68"/>
      <c r="AAM18" s="68"/>
      <c r="AAN18" s="68"/>
      <c r="AAO18" s="68"/>
      <c r="AAP18" s="68"/>
      <c r="AAQ18" s="68"/>
      <c r="AAR18" s="68"/>
      <c r="AAS18" s="68"/>
      <c r="AAT18" s="68"/>
      <c r="AAU18" s="68"/>
      <c r="AAV18" s="68"/>
      <c r="AAW18" s="68"/>
      <c r="AAX18" s="68"/>
      <c r="AAY18" s="68"/>
      <c r="AAZ18" s="68"/>
      <c r="ABA18" s="68"/>
      <c r="ABB18" s="68"/>
      <c r="ABC18" s="68"/>
      <c r="ABD18" s="68"/>
      <c r="ABE18" s="68"/>
      <c r="ABF18" s="68"/>
      <c r="ABG18" s="68"/>
      <c r="ABH18" s="68"/>
      <c r="ABI18" s="68"/>
      <c r="ABJ18" s="68"/>
      <c r="ABK18" s="68"/>
      <c r="ABL18" s="68"/>
      <c r="ABM18" s="68"/>
      <c r="ABN18" s="68"/>
      <c r="ABO18" s="68"/>
      <c r="ABP18" s="68"/>
      <c r="ABQ18" s="68"/>
      <c r="ABR18" s="68"/>
      <c r="ABS18" s="68"/>
      <c r="ABT18" s="68"/>
      <c r="ABU18" s="68"/>
      <c r="ABV18" s="68"/>
      <c r="ABW18" s="68"/>
      <c r="ABX18" s="68"/>
      <c r="ABY18" s="68"/>
      <c r="ABZ18" s="68"/>
      <c r="ACA18" s="68"/>
      <c r="ACB18" s="68"/>
      <c r="ACC18" s="68"/>
      <c r="ACD18" s="68"/>
      <c r="ACE18" s="68"/>
      <c r="ACF18" s="68"/>
      <c r="ACG18" s="68"/>
      <c r="ACH18" s="68"/>
      <c r="ACI18" s="68"/>
      <c r="ACJ18" s="68"/>
      <c r="ACK18" s="68"/>
      <c r="ACL18" s="68"/>
      <c r="ACM18" s="68"/>
      <c r="ACN18" s="68"/>
      <c r="ACO18" s="68"/>
      <c r="ACP18" s="68"/>
      <c r="ACQ18" s="68"/>
      <c r="ACR18" s="68"/>
      <c r="ACS18" s="68"/>
      <c r="ACT18" s="68"/>
      <c r="ACU18" s="68"/>
      <c r="ACV18" s="68"/>
      <c r="ACW18" s="68"/>
      <c r="ACX18" s="68"/>
      <c r="ACY18" s="68"/>
      <c r="ACZ18" s="68"/>
      <c r="ADA18" s="68"/>
      <c r="ADB18" s="68"/>
      <c r="ADC18" s="68"/>
      <c r="ADD18" s="68"/>
      <c r="ADE18" s="68"/>
      <c r="ADF18" s="68"/>
      <c r="ADG18" s="68"/>
      <c r="ADH18" s="68"/>
      <c r="ADI18" s="68"/>
      <c r="ADJ18" s="68"/>
      <c r="ADK18" s="68"/>
      <c r="ADL18" s="68"/>
      <c r="ADM18" s="68"/>
      <c r="ADN18" s="68"/>
      <c r="ADO18" s="68"/>
      <c r="ADP18" s="68"/>
      <c r="ADQ18" s="68"/>
      <c r="ADR18" s="68"/>
      <c r="ADS18" s="68"/>
      <c r="ADT18" s="68"/>
      <c r="ADU18" s="68"/>
      <c r="ADV18" s="68"/>
      <c r="ADW18" s="68"/>
      <c r="ADX18" s="68"/>
      <c r="ADY18" s="68"/>
      <c r="ADZ18" s="68"/>
      <c r="AEA18" s="68"/>
      <c r="AEB18" s="68"/>
      <c r="AEC18" s="68"/>
      <c r="AED18" s="68"/>
      <c r="AEE18" s="68"/>
      <c r="AEF18" s="68"/>
      <c r="AEG18" s="68"/>
      <c r="AEH18" s="68"/>
      <c r="AEI18" s="68"/>
      <c r="AEJ18" s="68"/>
      <c r="AEK18" s="68"/>
      <c r="AEL18" s="68"/>
      <c r="AEM18" s="68"/>
      <c r="AEN18" s="68"/>
      <c r="AEO18" s="68"/>
      <c r="AEP18" s="68"/>
      <c r="AEQ18" s="68"/>
      <c r="AER18" s="68"/>
      <c r="AES18" s="68"/>
      <c r="AET18" s="68"/>
      <c r="AEU18" s="68"/>
      <c r="AEV18" s="68"/>
      <c r="AEW18" s="68"/>
      <c r="AEX18" s="68"/>
      <c r="AEY18" s="68"/>
      <c r="AEZ18" s="68"/>
      <c r="AFA18" s="68"/>
      <c r="AFB18" s="68"/>
      <c r="AFC18" s="68"/>
      <c r="AFD18" s="68"/>
      <c r="AFE18" s="68"/>
      <c r="AFF18" s="68"/>
      <c r="AFG18" s="68"/>
      <c r="AFH18" s="68"/>
      <c r="AFI18" s="68"/>
      <c r="AFJ18" s="68"/>
      <c r="AFK18" s="68"/>
      <c r="AFL18" s="68"/>
      <c r="AFM18" s="68"/>
      <c r="AFN18" s="68"/>
      <c r="AFO18" s="68"/>
      <c r="AFP18" s="68"/>
      <c r="AFQ18" s="68"/>
      <c r="AFR18" s="68"/>
      <c r="AFS18" s="68"/>
      <c r="AFT18" s="68"/>
      <c r="AFU18" s="68"/>
      <c r="AFV18" s="68"/>
      <c r="AFW18" s="68"/>
      <c r="AFX18" s="68"/>
      <c r="AFY18" s="68"/>
      <c r="AFZ18" s="68"/>
      <c r="AGA18" s="68"/>
      <c r="AGB18" s="68"/>
      <c r="AGC18" s="68"/>
      <c r="AGD18" s="68"/>
      <c r="AGE18" s="68"/>
      <c r="AGF18" s="68"/>
      <c r="AGG18" s="68"/>
      <c r="AGH18" s="68"/>
      <c r="AGI18" s="68"/>
      <c r="AGJ18" s="68"/>
      <c r="AGK18" s="68"/>
      <c r="AGL18" s="68"/>
      <c r="AGM18" s="68"/>
      <c r="AGN18" s="68"/>
      <c r="AGO18" s="68"/>
      <c r="AGP18" s="68"/>
      <c r="AGQ18" s="68"/>
      <c r="AGR18" s="68"/>
      <c r="AGS18" s="68"/>
      <c r="AGT18" s="68"/>
      <c r="AGU18" s="68"/>
      <c r="AGV18" s="68"/>
      <c r="AGW18" s="68"/>
      <c r="AGX18" s="68"/>
      <c r="AGY18" s="68"/>
      <c r="AGZ18" s="68"/>
      <c r="AHA18" s="68"/>
      <c r="AHB18" s="68"/>
      <c r="AHC18" s="68"/>
      <c r="AHD18" s="68"/>
      <c r="AHE18" s="68"/>
      <c r="AHF18" s="68"/>
      <c r="AHG18" s="68"/>
      <c r="AHH18" s="68"/>
      <c r="AHI18" s="68"/>
      <c r="AHJ18" s="68"/>
      <c r="AHK18" s="68"/>
      <c r="AHL18" s="68"/>
      <c r="AHM18" s="68"/>
      <c r="AHN18" s="68"/>
      <c r="AHO18" s="68"/>
      <c r="AHP18" s="68"/>
      <c r="AHQ18" s="68"/>
      <c r="AHR18" s="68"/>
      <c r="AHS18" s="68"/>
      <c r="AHT18" s="68"/>
      <c r="AHU18" s="68"/>
      <c r="AHV18" s="68"/>
      <c r="AHW18" s="68"/>
      <c r="AHX18" s="68"/>
      <c r="AHY18" s="68"/>
      <c r="AHZ18" s="68"/>
      <c r="AIA18" s="68"/>
      <c r="AIB18" s="68"/>
      <c r="AIC18" s="68"/>
      <c r="AID18" s="68"/>
      <c r="AIE18" s="68"/>
      <c r="AIF18" s="68"/>
      <c r="AIG18" s="68"/>
      <c r="AIH18" s="68"/>
      <c r="AII18" s="68"/>
      <c r="AIJ18" s="68"/>
      <c r="AIK18" s="68"/>
      <c r="AIL18" s="68"/>
      <c r="AIM18" s="68"/>
      <c r="AIN18" s="68"/>
      <c r="AIO18" s="68"/>
      <c r="AIP18" s="68"/>
      <c r="AIQ18" s="68"/>
      <c r="AIR18" s="68"/>
      <c r="AIS18" s="68"/>
      <c r="AIT18" s="68"/>
      <c r="AIU18" s="68"/>
      <c r="AIV18" s="68"/>
      <c r="AIW18" s="68"/>
      <c r="AIX18" s="68"/>
      <c r="AIY18" s="68"/>
      <c r="AIZ18" s="68"/>
      <c r="AJA18" s="68"/>
      <c r="AJB18" s="68"/>
      <c r="AJC18" s="68"/>
      <c r="AJD18" s="68"/>
      <c r="AJE18" s="68"/>
      <c r="AJF18" s="68"/>
      <c r="AJG18" s="68"/>
      <c r="AJH18" s="68"/>
      <c r="AJI18" s="68"/>
      <c r="AJJ18" s="68"/>
      <c r="AJK18" s="68"/>
      <c r="AJL18" s="68"/>
      <c r="AJM18" s="68"/>
      <c r="AJN18" s="68"/>
      <c r="AJO18" s="68"/>
      <c r="AJP18" s="68"/>
      <c r="AJQ18" s="68"/>
      <c r="AJR18" s="68"/>
      <c r="AJS18" s="68"/>
      <c r="AJT18" s="68"/>
      <c r="AJU18" s="68"/>
      <c r="AJV18" s="68"/>
      <c r="AJW18" s="68"/>
      <c r="AJX18" s="68"/>
      <c r="AJY18" s="68"/>
      <c r="AJZ18" s="68"/>
      <c r="AKA18" s="68"/>
      <c r="AKB18" s="68"/>
      <c r="AKC18" s="68"/>
      <c r="AKD18" s="68"/>
      <c r="AKE18" s="68"/>
      <c r="AKF18" s="68"/>
      <c r="AKG18" s="68"/>
      <c r="AKH18" s="68"/>
      <c r="AKI18" s="68"/>
      <c r="AKJ18" s="68"/>
      <c r="AKK18" s="68"/>
      <c r="AKL18" s="68"/>
      <c r="AKM18" s="68"/>
      <c r="AKN18" s="68"/>
      <c r="AKO18" s="68"/>
    </row>
    <row r="19" spans="1:977" s="69" customFormat="1" ht="12.75" customHeight="1">
      <c r="A19" s="66"/>
      <c r="B19" s="66"/>
      <c r="C19" s="66"/>
      <c r="D19" s="66"/>
      <c r="E19" s="66"/>
      <c r="F19" s="66"/>
      <c r="G19" s="66"/>
      <c r="H19" s="66"/>
      <c r="I19" s="66"/>
      <c r="J19" s="66"/>
      <c r="K19" s="66"/>
      <c r="L19" s="66"/>
      <c r="M19" s="66"/>
      <c r="N19" s="66"/>
      <c r="O19" s="66"/>
      <c r="P19" s="66"/>
      <c r="Q19" s="66"/>
      <c r="R19" s="66"/>
      <c r="S19" s="66"/>
      <c r="T19" s="66"/>
      <c r="U19" s="377"/>
      <c r="V19" s="377"/>
      <c r="W19" s="378"/>
      <c r="X19" s="121" t="s">
        <v>138</v>
      </c>
      <c r="Y19" s="379"/>
      <c r="Z19" s="377"/>
      <c r="AA19" s="379"/>
      <c r="AB19" s="379"/>
      <c r="AC19" s="379"/>
      <c r="AD19" s="379"/>
      <c r="AE19" s="379"/>
      <c r="AF19" s="379"/>
      <c r="AG19" s="379"/>
      <c r="AH19" s="67"/>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68"/>
      <c r="LZ19" s="68"/>
      <c r="MA19" s="68"/>
      <c r="MB19" s="68"/>
      <c r="MC19" s="68"/>
      <c r="MD19" s="68"/>
      <c r="ME19" s="68"/>
      <c r="MF19" s="68"/>
      <c r="MG19" s="68"/>
      <c r="MH19" s="68"/>
      <c r="MI19" s="68"/>
      <c r="MJ19" s="68"/>
      <c r="MK19" s="68"/>
      <c r="ML19" s="68"/>
      <c r="MM19" s="68"/>
      <c r="MN19" s="68"/>
      <c r="MO19" s="68"/>
      <c r="MP19" s="68"/>
      <c r="MQ19" s="68"/>
      <c r="MR19" s="68"/>
      <c r="MS19" s="68"/>
      <c r="MT19" s="68"/>
      <c r="MU19" s="68"/>
      <c r="MV19" s="68"/>
      <c r="MW19" s="68"/>
      <c r="MX19" s="68"/>
      <c r="MY19" s="68"/>
      <c r="MZ19" s="68"/>
      <c r="NA19" s="68"/>
      <c r="NB19" s="68"/>
      <c r="NC19" s="68"/>
      <c r="ND19" s="68"/>
      <c r="NE19" s="68"/>
      <c r="NF19" s="68"/>
      <c r="NG19" s="68"/>
      <c r="NH19" s="68"/>
      <c r="NI19" s="68"/>
      <c r="NJ19" s="68"/>
      <c r="NK19" s="68"/>
      <c r="NL19" s="68"/>
      <c r="NM19" s="68"/>
      <c r="NN19" s="68"/>
      <c r="NO19" s="68"/>
      <c r="NP19" s="68"/>
      <c r="NQ19" s="68"/>
      <c r="NR19" s="68"/>
      <c r="NS19" s="68"/>
      <c r="NT19" s="68"/>
      <c r="NU19" s="68"/>
      <c r="NV19" s="68"/>
      <c r="NW19" s="68"/>
      <c r="NX19" s="68"/>
      <c r="NY19" s="68"/>
      <c r="NZ19" s="68"/>
      <c r="OA19" s="68"/>
      <c r="OB19" s="68"/>
      <c r="OC19" s="68"/>
      <c r="OD19" s="68"/>
      <c r="OE19" s="68"/>
      <c r="OF19" s="68"/>
      <c r="OG19" s="68"/>
      <c r="OH19" s="68"/>
      <c r="OI19" s="68"/>
      <c r="OJ19" s="68"/>
      <c r="OK19" s="68"/>
      <c r="OL19" s="68"/>
      <c r="OM19" s="68"/>
      <c r="ON19" s="68"/>
      <c r="OO19" s="68"/>
      <c r="OP19" s="68"/>
      <c r="OQ19" s="68"/>
      <c r="OR19" s="68"/>
      <c r="OS19" s="68"/>
      <c r="OT19" s="68"/>
      <c r="OU19" s="68"/>
      <c r="OV19" s="68"/>
      <c r="OW19" s="68"/>
      <c r="OX19" s="68"/>
      <c r="OY19" s="68"/>
      <c r="OZ19" s="68"/>
      <c r="PA19" s="68"/>
      <c r="PB19" s="68"/>
      <c r="PC19" s="68"/>
      <c r="PD19" s="68"/>
      <c r="PE19" s="68"/>
      <c r="PF19" s="68"/>
      <c r="PG19" s="68"/>
      <c r="PH19" s="68"/>
      <c r="PI19" s="68"/>
      <c r="PJ19" s="68"/>
      <c r="PK19" s="68"/>
      <c r="PL19" s="68"/>
      <c r="PM19" s="68"/>
      <c r="PN19" s="68"/>
      <c r="PO19" s="68"/>
      <c r="PP19" s="68"/>
      <c r="PQ19" s="68"/>
      <c r="PR19" s="68"/>
      <c r="PS19" s="68"/>
      <c r="PT19" s="68"/>
      <c r="PU19" s="68"/>
      <c r="PV19" s="68"/>
      <c r="PW19" s="68"/>
      <c r="PX19" s="68"/>
      <c r="PY19" s="68"/>
      <c r="PZ19" s="68"/>
      <c r="QA19" s="68"/>
      <c r="QB19" s="68"/>
      <c r="QC19" s="68"/>
      <c r="QD19" s="68"/>
      <c r="QE19" s="68"/>
      <c r="QF19" s="68"/>
      <c r="QG19" s="68"/>
      <c r="QH19" s="68"/>
      <c r="QI19" s="68"/>
      <c r="QJ19" s="68"/>
      <c r="QK19" s="68"/>
      <c r="QL19" s="68"/>
      <c r="QM19" s="68"/>
      <c r="QN19" s="68"/>
      <c r="QO19" s="68"/>
      <c r="QP19" s="68"/>
      <c r="QQ19" s="68"/>
      <c r="QR19" s="68"/>
      <c r="QS19" s="68"/>
      <c r="QT19" s="68"/>
      <c r="QU19" s="68"/>
      <c r="QV19" s="68"/>
      <c r="QW19" s="68"/>
      <c r="QX19" s="68"/>
      <c r="QY19" s="68"/>
      <c r="QZ19" s="68"/>
      <c r="RA19" s="68"/>
      <c r="RB19" s="68"/>
      <c r="RC19" s="68"/>
      <c r="RD19" s="68"/>
      <c r="RE19" s="68"/>
      <c r="RF19" s="68"/>
      <c r="RG19" s="68"/>
      <c r="RH19" s="68"/>
      <c r="RI19" s="68"/>
      <c r="RJ19" s="68"/>
      <c r="RK19" s="68"/>
      <c r="RL19" s="68"/>
      <c r="RM19" s="68"/>
      <c r="RN19" s="68"/>
      <c r="RO19" s="68"/>
      <c r="RP19" s="68"/>
      <c r="RQ19" s="68"/>
      <c r="RR19" s="68"/>
      <c r="RS19" s="68"/>
      <c r="RT19" s="68"/>
      <c r="RU19" s="68"/>
      <c r="RV19" s="68"/>
      <c r="RW19" s="68"/>
      <c r="RX19" s="68"/>
      <c r="RY19" s="68"/>
      <c r="RZ19" s="68"/>
      <c r="SA19" s="68"/>
      <c r="SB19" s="68"/>
      <c r="SC19" s="68"/>
      <c r="SD19" s="68"/>
      <c r="SE19" s="68"/>
      <c r="SF19" s="68"/>
      <c r="SG19" s="68"/>
      <c r="SH19" s="68"/>
      <c r="SI19" s="68"/>
      <c r="SJ19" s="68"/>
      <c r="SK19" s="68"/>
      <c r="SL19" s="68"/>
      <c r="SM19" s="68"/>
      <c r="SN19" s="68"/>
      <c r="SO19" s="68"/>
      <c r="SP19" s="68"/>
      <c r="SQ19" s="68"/>
      <c r="SR19" s="68"/>
      <c r="SS19" s="68"/>
      <c r="ST19" s="68"/>
      <c r="SU19" s="68"/>
      <c r="SV19" s="68"/>
      <c r="SW19" s="68"/>
      <c r="SX19" s="68"/>
      <c r="SY19" s="68"/>
      <c r="SZ19" s="68"/>
      <c r="TA19" s="68"/>
      <c r="TB19" s="68"/>
      <c r="TC19" s="68"/>
      <c r="TD19" s="68"/>
      <c r="TE19" s="68"/>
      <c r="TF19" s="68"/>
      <c r="TG19" s="68"/>
      <c r="TH19" s="68"/>
      <c r="TI19" s="68"/>
      <c r="TJ19" s="68"/>
      <c r="TK19" s="68"/>
      <c r="TL19" s="68"/>
      <c r="TM19" s="68"/>
      <c r="TN19" s="68"/>
      <c r="TO19" s="68"/>
      <c r="TP19" s="68"/>
      <c r="TQ19" s="68"/>
      <c r="TR19" s="68"/>
      <c r="TS19" s="68"/>
      <c r="TT19" s="68"/>
      <c r="TU19" s="68"/>
      <c r="TV19" s="68"/>
      <c r="TW19" s="68"/>
      <c r="TX19" s="68"/>
      <c r="TY19" s="68"/>
      <c r="TZ19" s="68"/>
      <c r="UA19" s="68"/>
      <c r="UB19" s="68"/>
      <c r="UC19" s="68"/>
      <c r="UD19" s="68"/>
      <c r="UE19" s="68"/>
      <c r="UF19" s="68"/>
      <c r="UG19" s="68"/>
      <c r="UH19" s="68"/>
      <c r="UI19" s="68"/>
      <c r="UJ19" s="68"/>
      <c r="UK19" s="68"/>
      <c r="UL19" s="68"/>
      <c r="UM19" s="68"/>
      <c r="UN19" s="68"/>
      <c r="UO19" s="68"/>
      <c r="UP19" s="68"/>
      <c r="UQ19" s="68"/>
      <c r="UR19" s="68"/>
      <c r="US19" s="68"/>
      <c r="UT19" s="68"/>
      <c r="UU19" s="68"/>
      <c r="UV19" s="68"/>
      <c r="UW19" s="68"/>
      <c r="UX19" s="68"/>
      <c r="UY19" s="68"/>
      <c r="UZ19" s="68"/>
      <c r="VA19" s="68"/>
      <c r="VB19" s="68"/>
      <c r="VC19" s="68"/>
      <c r="VD19" s="68"/>
      <c r="VE19" s="68"/>
      <c r="VF19" s="68"/>
      <c r="VG19" s="68"/>
      <c r="VH19" s="68"/>
      <c r="VI19" s="68"/>
      <c r="VJ19" s="68"/>
      <c r="VK19" s="68"/>
      <c r="VL19" s="68"/>
      <c r="VM19" s="68"/>
      <c r="VN19" s="68"/>
      <c r="VO19" s="68"/>
      <c r="VP19" s="68"/>
      <c r="VQ19" s="68"/>
      <c r="VR19" s="68"/>
      <c r="VS19" s="68"/>
      <c r="VT19" s="68"/>
      <c r="VU19" s="68"/>
      <c r="VV19" s="68"/>
      <c r="VW19" s="68"/>
      <c r="VX19" s="68"/>
      <c r="VY19" s="68"/>
      <c r="VZ19" s="68"/>
      <c r="WA19" s="68"/>
      <c r="WB19" s="68"/>
      <c r="WC19" s="68"/>
      <c r="WD19" s="68"/>
      <c r="WE19" s="68"/>
      <c r="WF19" s="68"/>
      <c r="WG19" s="68"/>
      <c r="WH19" s="68"/>
      <c r="WI19" s="68"/>
      <c r="WJ19" s="68"/>
      <c r="WK19" s="68"/>
      <c r="WL19" s="68"/>
      <c r="WM19" s="68"/>
      <c r="WN19" s="68"/>
      <c r="WO19" s="68"/>
      <c r="WP19" s="68"/>
      <c r="WQ19" s="68"/>
      <c r="WR19" s="68"/>
      <c r="WS19" s="68"/>
      <c r="WT19" s="68"/>
      <c r="WU19" s="68"/>
      <c r="WV19" s="68"/>
      <c r="WW19" s="68"/>
      <c r="WX19" s="68"/>
      <c r="WY19" s="68"/>
      <c r="WZ19" s="68"/>
      <c r="XA19" s="68"/>
      <c r="XB19" s="68"/>
      <c r="XC19" s="68"/>
      <c r="XD19" s="68"/>
      <c r="XE19" s="68"/>
      <c r="XF19" s="68"/>
      <c r="XG19" s="68"/>
      <c r="XH19" s="68"/>
      <c r="XI19" s="68"/>
      <c r="XJ19" s="68"/>
      <c r="XK19" s="68"/>
      <c r="XL19" s="68"/>
      <c r="XM19" s="68"/>
      <c r="XN19" s="68"/>
      <c r="XO19" s="68"/>
      <c r="XP19" s="68"/>
      <c r="XQ19" s="68"/>
      <c r="XR19" s="68"/>
      <c r="XS19" s="68"/>
      <c r="XT19" s="68"/>
      <c r="XU19" s="68"/>
      <c r="XV19" s="68"/>
      <c r="XW19" s="68"/>
      <c r="XX19" s="68"/>
      <c r="XY19" s="68"/>
      <c r="XZ19" s="68"/>
      <c r="YA19" s="68"/>
      <c r="YB19" s="68"/>
      <c r="YC19" s="68"/>
      <c r="YD19" s="68"/>
      <c r="YE19" s="68"/>
      <c r="YF19" s="68"/>
      <c r="YG19" s="68"/>
      <c r="YH19" s="68"/>
      <c r="YI19" s="68"/>
      <c r="YJ19" s="68"/>
      <c r="YK19" s="68"/>
      <c r="YL19" s="68"/>
      <c r="YM19" s="68"/>
      <c r="YN19" s="68"/>
      <c r="YO19" s="68"/>
      <c r="YP19" s="68"/>
      <c r="YQ19" s="68"/>
      <c r="YR19" s="68"/>
      <c r="YS19" s="68"/>
      <c r="YT19" s="68"/>
      <c r="YU19" s="68"/>
      <c r="YV19" s="68"/>
      <c r="YW19" s="68"/>
      <c r="YX19" s="68"/>
      <c r="YY19" s="68"/>
      <c r="YZ19" s="68"/>
      <c r="ZA19" s="68"/>
      <c r="ZB19" s="68"/>
      <c r="ZC19" s="68"/>
      <c r="ZD19" s="68"/>
      <c r="ZE19" s="68"/>
      <c r="ZF19" s="68"/>
      <c r="ZG19" s="68"/>
      <c r="ZH19" s="68"/>
      <c r="ZI19" s="68"/>
      <c r="ZJ19" s="68"/>
      <c r="ZK19" s="68"/>
      <c r="ZL19" s="68"/>
      <c r="ZM19" s="68"/>
      <c r="ZN19" s="68"/>
      <c r="ZO19" s="68"/>
      <c r="ZP19" s="68"/>
      <c r="ZQ19" s="68"/>
      <c r="ZR19" s="68"/>
      <c r="ZS19" s="68"/>
      <c r="ZT19" s="68"/>
      <c r="ZU19" s="68"/>
      <c r="ZV19" s="68"/>
      <c r="ZW19" s="68"/>
      <c r="ZX19" s="68"/>
      <c r="ZY19" s="68"/>
      <c r="ZZ19" s="68"/>
      <c r="AAA19" s="68"/>
      <c r="AAB19" s="68"/>
      <c r="AAC19" s="68"/>
      <c r="AAD19" s="68"/>
      <c r="AAE19" s="68"/>
      <c r="AAF19" s="68"/>
      <c r="AAG19" s="68"/>
      <c r="AAH19" s="68"/>
      <c r="AAI19" s="68"/>
      <c r="AAJ19" s="68"/>
      <c r="AAK19" s="68"/>
      <c r="AAL19" s="68"/>
      <c r="AAM19" s="68"/>
      <c r="AAN19" s="68"/>
      <c r="AAO19" s="68"/>
      <c r="AAP19" s="68"/>
      <c r="AAQ19" s="68"/>
      <c r="AAR19" s="68"/>
      <c r="AAS19" s="68"/>
      <c r="AAT19" s="68"/>
      <c r="AAU19" s="68"/>
      <c r="AAV19" s="68"/>
      <c r="AAW19" s="68"/>
      <c r="AAX19" s="68"/>
      <c r="AAY19" s="68"/>
      <c r="AAZ19" s="68"/>
      <c r="ABA19" s="68"/>
      <c r="ABB19" s="68"/>
      <c r="ABC19" s="68"/>
      <c r="ABD19" s="68"/>
      <c r="ABE19" s="68"/>
      <c r="ABF19" s="68"/>
      <c r="ABG19" s="68"/>
      <c r="ABH19" s="68"/>
      <c r="ABI19" s="68"/>
      <c r="ABJ19" s="68"/>
      <c r="ABK19" s="68"/>
      <c r="ABL19" s="68"/>
      <c r="ABM19" s="68"/>
      <c r="ABN19" s="68"/>
      <c r="ABO19" s="68"/>
      <c r="ABP19" s="68"/>
      <c r="ABQ19" s="68"/>
      <c r="ABR19" s="68"/>
      <c r="ABS19" s="68"/>
      <c r="ABT19" s="68"/>
      <c r="ABU19" s="68"/>
      <c r="ABV19" s="68"/>
      <c r="ABW19" s="68"/>
      <c r="ABX19" s="68"/>
      <c r="ABY19" s="68"/>
      <c r="ABZ19" s="68"/>
      <c r="ACA19" s="68"/>
      <c r="ACB19" s="68"/>
      <c r="ACC19" s="68"/>
      <c r="ACD19" s="68"/>
      <c r="ACE19" s="68"/>
      <c r="ACF19" s="68"/>
      <c r="ACG19" s="68"/>
      <c r="ACH19" s="68"/>
      <c r="ACI19" s="68"/>
      <c r="ACJ19" s="68"/>
      <c r="ACK19" s="68"/>
      <c r="ACL19" s="68"/>
      <c r="ACM19" s="68"/>
      <c r="ACN19" s="68"/>
      <c r="ACO19" s="68"/>
      <c r="ACP19" s="68"/>
      <c r="ACQ19" s="68"/>
      <c r="ACR19" s="68"/>
      <c r="ACS19" s="68"/>
      <c r="ACT19" s="68"/>
      <c r="ACU19" s="68"/>
      <c r="ACV19" s="68"/>
      <c r="ACW19" s="68"/>
      <c r="ACX19" s="68"/>
      <c r="ACY19" s="68"/>
      <c r="ACZ19" s="68"/>
      <c r="ADA19" s="68"/>
      <c r="ADB19" s="68"/>
      <c r="ADC19" s="68"/>
      <c r="ADD19" s="68"/>
      <c r="ADE19" s="68"/>
      <c r="ADF19" s="68"/>
      <c r="ADG19" s="68"/>
      <c r="ADH19" s="68"/>
      <c r="ADI19" s="68"/>
      <c r="ADJ19" s="68"/>
      <c r="ADK19" s="68"/>
      <c r="ADL19" s="68"/>
      <c r="ADM19" s="68"/>
      <c r="ADN19" s="68"/>
      <c r="ADO19" s="68"/>
      <c r="ADP19" s="68"/>
      <c r="ADQ19" s="68"/>
      <c r="ADR19" s="68"/>
      <c r="ADS19" s="68"/>
      <c r="ADT19" s="68"/>
      <c r="ADU19" s="68"/>
      <c r="ADV19" s="68"/>
      <c r="ADW19" s="68"/>
      <c r="ADX19" s="68"/>
      <c r="ADY19" s="68"/>
      <c r="ADZ19" s="68"/>
      <c r="AEA19" s="68"/>
      <c r="AEB19" s="68"/>
      <c r="AEC19" s="68"/>
      <c r="AED19" s="68"/>
      <c r="AEE19" s="68"/>
      <c r="AEF19" s="68"/>
      <c r="AEG19" s="68"/>
      <c r="AEH19" s="68"/>
      <c r="AEI19" s="68"/>
      <c r="AEJ19" s="68"/>
      <c r="AEK19" s="68"/>
      <c r="AEL19" s="68"/>
      <c r="AEM19" s="68"/>
      <c r="AEN19" s="68"/>
      <c r="AEO19" s="68"/>
      <c r="AEP19" s="68"/>
      <c r="AEQ19" s="68"/>
      <c r="AER19" s="68"/>
      <c r="AES19" s="68"/>
      <c r="AET19" s="68"/>
      <c r="AEU19" s="68"/>
      <c r="AEV19" s="68"/>
      <c r="AEW19" s="68"/>
      <c r="AEX19" s="68"/>
      <c r="AEY19" s="68"/>
      <c r="AEZ19" s="68"/>
      <c r="AFA19" s="68"/>
      <c r="AFB19" s="68"/>
      <c r="AFC19" s="68"/>
      <c r="AFD19" s="68"/>
      <c r="AFE19" s="68"/>
      <c r="AFF19" s="68"/>
      <c r="AFG19" s="68"/>
      <c r="AFH19" s="68"/>
      <c r="AFI19" s="68"/>
      <c r="AFJ19" s="68"/>
      <c r="AFK19" s="68"/>
      <c r="AFL19" s="68"/>
      <c r="AFM19" s="68"/>
      <c r="AFN19" s="68"/>
      <c r="AFO19" s="68"/>
      <c r="AFP19" s="68"/>
      <c r="AFQ19" s="68"/>
      <c r="AFR19" s="68"/>
      <c r="AFS19" s="68"/>
      <c r="AFT19" s="68"/>
      <c r="AFU19" s="68"/>
      <c r="AFV19" s="68"/>
      <c r="AFW19" s="68"/>
      <c r="AFX19" s="68"/>
      <c r="AFY19" s="68"/>
      <c r="AFZ19" s="68"/>
      <c r="AGA19" s="68"/>
      <c r="AGB19" s="68"/>
      <c r="AGC19" s="68"/>
      <c r="AGD19" s="68"/>
      <c r="AGE19" s="68"/>
      <c r="AGF19" s="68"/>
      <c r="AGG19" s="68"/>
      <c r="AGH19" s="68"/>
      <c r="AGI19" s="68"/>
      <c r="AGJ19" s="68"/>
      <c r="AGK19" s="68"/>
      <c r="AGL19" s="68"/>
      <c r="AGM19" s="68"/>
      <c r="AGN19" s="68"/>
      <c r="AGO19" s="68"/>
      <c r="AGP19" s="68"/>
      <c r="AGQ19" s="68"/>
      <c r="AGR19" s="68"/>
      <c r="AGS19" s="68"/>
      <c r="AGT19" s="68"/>
      <c r="AGU19" s="68"/>
      <c r="AGV19" s="68"/>
      <c r="AGW19" s="68"/>
      <c r="AGX19" s="68"/>
      <c r="AGY19" s="68"/>
      <c r="AGZ19" s="68"/>
      <c r="AHA19" s="68"/>
      <c r="AHB19" s="68"/>
      <c r="AHC19" s="68"/>
      <c r="AHD19" s="68"/>
      <c r="AHE19" s="68"/>
      <c r="AHF19" s="68"/>
      <c r="AHG19" s="68"/>
      <c r="AHH19" s="68"/>
      <c r="AHI19" s="68"/>
      <c r="AHJ19" s="68"/>
      <c r="AHK19" s="68"/>
      <c r="AHL19" s="68"/>
      <c r="AHM19" s="68"/>
      <c r="AHN19" s="68"/>
      <c r="AHO19" s="68"/>
      <c r="AHP19" s="68"/>
      <c r="AHQ19" s="68"/>
      <c r="AHR19" s="68"/>
      <c r="AHS19" s="68"/>
      <c r="AHT19" s="68"/>
      <c r="AHU19" s="68"/>
      <c r="AHV19" s="68"/>
      <c r="AHW19" s="68"/>
      <c r="AHX19" s="68"/>
      <c r="AHY19" s="68"/>
      <c r="AHZ19" s="68"/>
      <c r="AIA19" s="68"/>
      <c r="AIB19" s="68"/>
      <c r="AIC19" s="68"/>
      <c r="AID19" s="68"/>
      <c r="AIE19" s="68"/>
      <c r="AIF19" s="68"/>
      <c r="AIG19" s="68"/>
      <c r="AIH19" s="68"/>
      <c r="AII19" s="68"/>
      <c r="AIJ19" s="68"/>
      <c r="AIK19" s="68"/>
      <c r="AIL19" s="68"/>
      <c r="AIM19" s="68"/>
      <c r="AIN19" s="68"/>
      <c r="AIO19" s="68"/>
      <c r="AIP19" s="68"/>
      <c r="AIQ19" s="68"/>
      <c r="AIR19" s="68"/>
      <c r="AIS19" s="68"/>
      <c r="AIT19" s="68"/>
      <c r="AIU19" s="68"/>
      <c r="AIV19" s="68"/>
      <c r="AIW19" s="68"/>
      <c r="AIX19" s="68"/>
      <c r="AIY19" s="68"/>
      <c r="AIZ19" s="68"/>
      <c r="AJA19" s="68"/>
      <c r="AJB19" s="68"/>
      <c r="AJC19" s="68"/>
      <c r="AJD19" s="68"/>
      <c r="AJE19" s="68"/>
      <c r="AJF19" s="68"/>
      <c r="AJG19" s="68"/>
      <c r="AJH19" s="68"/>
      <c r="AJI19" s="68"/>
      <c r="AJJ19" s="68"/>
      <c r="AJK19" s="68"/>
      <c r="AJL19" s="68"/>
      <c r="AJM19" s="68"/>
      <c r="AJN19" s="68"/>
      <c r="AJO19" s="68"/>
      <c r="AJP19" s="68"/>
      <c r="AJQ19" s="68"/>
      <c r="AJR19" s="68"/>
      <c r="AJS19" s="68"/>
      <c r="AJT19" s="68"/>
      <c r="AJU19" s="68"/>
      <c r="AJV19" s="68"/>
      <c r="AJW19" s="68"/>
      <c r="AJX19" s="68"/>
      <c r="AJY19" s="68"/>
      <c r="AJZ19" s="68"/>
      <c r="AKA19" s="68"/>
      <c r="AKB19" s="68"/>
      <c r="AKC19" s="68"/>
      <c r="AKD19" s="68"/>
      <c r="AKE19" s="68"/>
      <c r="AKF19" s="68"/>
      <c r="AKG19" s="68"/>
      <c r="AKH19" s="68"/>
      <c r="AKI19" s="68"/>
      <c r="AKJ19" s="68"/>
      <c r="AKK19" s="68"/>
      <c r="AKL19" s="68"/>
      <c r="AKM19" s="68"/>
      <c r="AKN19" s="68"/>
      <c r="AKO19" s="68"/>
    </row>
    <row r="20" spans="1:977" s="69" customFormat="1" ht="66" customHeight="1">
      <c r="A20" s="66"/>
      <c r="B20" s="66"/>
      <c r="C20" s="66"/>
      <c r="D20" s="66"/>
      <c r="E20" s="66"/>
      <c r="F20" s="66"/>
      <c r="G20" s="66"/>
      <c r="H20" s="66"/>
      <c r="I20" s="66"/>
      <c r="J20" s="66"/>
      <c r="K20" s="66"/>
      <c r="L20" s="66"/>
      <c r="M20" s="66"/>
      <c r="N20" s="66"/>
      <c r="O20" s="66"/>
      <c r="P20" s="66"/>
      <c r="Q20" s="66"/>
      <c r="R20" s="66"/>
      <c r="S20" s="66"/>
      <c r="T20" s="66"/>
      <c r="U20" s="377"/>
      <c r="V20" s="377"/>
      <c r="W20" s="378"/>
      <c r="X20" s="123" t="s">
        <v>2517</v>
      </c>
      <c r="Y20" s="379"/>
      <c r="Z20" s="377"/>
      <c r="AA20" s="379"/>
      <c r="AB20" s="379"/>
      <c r="AC20" s="379"/>
      <c r="AD20" s="379"/>
      <c r="AE20" s="379"/>
      <c r="AF20" s="379"/>
      <c r="AG20" s="379"/>
      <c r="AH20" s="67"/>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68"/>
      <c r="LZ20" s="68"/>
      <c r="MA20" s="68"/>
      <c r="MB20" s="68"/>
      <c r="MC20" s="68"/>
      <c r="MD20" s="68"/>
      <c r="ME20" s="68"/>
      <c r="MF20" s="68"/>
      <c r="MG20" s="68"/>
      <c r="MH20" s="68"/>
      <c r="MI20" s="68"/>
      <c r="MJ20" s="68"/>
      <c r="MK20" s="68"/>
      <c r="ML20" s="68"/>
      <c r="MM20" s="68"/>
      <c r="MN20" s="68"/>
      <c r="MO20" s="68"/>
      <c r="MP20" s="68"/>
      <c r="MQ20" s="68"/>
      <c r="MR20" s="68"/>
      <c r="MS20" s="68"/>
      <c r="MT20" s="68"/>
      <c r="MU20" s="68"/>
      <c r="MV20" s="68"/>
      <c r="MW20" s="68"/>
      <c r="MX20" s="68"/>
      <c r="MY20" s="68"/>
      <c r="MZ20" s="68"/>
      <c r="NA20" s="68"/>
      <c r="NB20" s="68"/>
      <c r="NC20" s="68"/>
      <c r="ND20" s="68"/>
      <c r="NE20" s="68"/>
      <c r="NF20" s="68"/>
      <c r="NG20" s="68"/>
      <c r="NH20" s="68"/>
      <c r="NI20" s="68"/>
      <c r="NJ20" s="68"/>
      <c r="NK20" s="68"/>
      <c r="NL20" s="68"/>
      <c r="NM20" s="68"/>
      <c r="NN20" s="68"/>
      <c r="NO20" s="68"/>
      <c r="NP20" s="68"/>
      <c r="NQ20" s="68"/>
      <c r="NR20" s="68"/>
      <c r="NS20" s="68"/>
      <c r="NT20" s="68"/>
      <c r="NU20" s="68"/>
      <c r="NV20" s="68"/>
      <c r="NW20" s="68"/>
      <c r="NX20" s="68"/>
      <c r="NY20" s="68"/>
      <c r="NZ20" s="68"/>
      <c r="OA20" s="68"/>
      <c r="OB20" s="68"/>
      <c r="OC20" s="68"/>
      <c r="OD20" s="68"/>
      <c r="OE20" s="68"/>
      <c r="OF20" s="68"/>
      <c r="OG20" s="68"/>
      <c r="OH20" s="68"/>
      <c r="OI20" s="68"/>
      <c r="OJ20" s="68"/>
      <c r="OK20" s="68"/>
      <c r="OL20" s="68"/>
      <c r="OM20" s="68"/>
      <c r="ON20" s="68"/>
      <c r="OO20" s="68"/>
      <c r="OP20" s="68"/>
      <c r="OQ20" s="68"/>
      <c r="OR20" s="68"/>
      <c r="OS20" s="68"/>
      <c r="OT20" s="68"/>
      <c r="OU20" s="68"/>
      <c r="OV20" s="68"/>
      <c r="OW20" s="68"/>
      <c r="OX20" s="68"/>
      <c r="OY20" s="68"/>
      <c r="OZ20" s="68"/>
      <c r="PA20" s="68"/>
      <c r="PB20" s="68"/>
      <c r="PC20" s="68"/>
      <c r="PD20" s="68"/>
      <c r="PE20" s="68"/>
      <c r="PF20" s="68"/>
      <c r="PG20" s="68"/>
      <c r="PH20" s="68"/>
      <c r="PI20" s="68"/>
      <c r="PJ20" s="68"/>
      <c r="PK20" s="68"/>
      <c r="PL20" s="68"/>
      <c r="PM20" s="68"/>
      <c r="PN20" s="68"/>
      <c r="PO20" s="68"/>
      <c r="PP20" s="68"/>
      <c r="PQ20" s="68"/>
      <c r="PR20" s="68"/>
      <c r="PS20" s="68"/>
      <c r="PT20" s="68"/>
      <c r="PU20" s="68"/>
      <c r="PV20" s="68"/>
      <c r="PW20" s="68"/>
      <c r="PX20" s="68"/>
      <c r="PY20" s="68"/>
      <c r="PZ20" s="68"/>
      <c r="QA20" s="68"/>
      <c r="QB20" s="68"/>
      <c r="QC20" s="68"/>
      <c r="QD20" s="68"/>
      <c r="QE20" s="68"/>
      <c r="QF20" s="68"/>
      <c r="QG20" s="68"/>
      <c r="QH20" s="68"/>
      <c r="QI20" s="68"/>
      <c r="QJ20" s="68"/>
      <c r="QK20" s="68"/>
      <c r="QL20" s="68"/>
      <c r="QM20" s="68"/>
      <c r="QN20" s="68"/>
      <c r="QO20" s="68"/>
      <c r="QP20" s="68"/>
      <c r="QQ20" s="68"/>
      <c r="QR20" s="68"/>
      <c r="QS20" s="68"/>
      <c r="QT20" s="68"/>
      <c r="QU20" s="68"/>
      <c r="QV20" s="68"/>
      <c r="QW20" s="68"/>
      <c r="QX20" s="68"/>
      <c r="QY20" s="68"/>
      <c r="QZ20" s="68"/>
      <c r="RA20" s="68"/>
      <c r="RB20" s="68"/>
      <c r="RC20" s="68"/>
      <c r="RD20" s="68"/>
      <c r="RE20" s="68"/>
      <c r="RF20" s="68"/>
      <c r="RG20" s="68"/>
      <c r="RH20" s="68"/>
      <c r="RI20" s="68"/>
      <c r="RJ20" s="68"/>
      <c r="RK20" s="68"/>
      <c r="RL20" s="68"/>
      <c r="RM20" s="68"/>
      <c r="RN20" s="68"/>
      <c r="RO20" s="68"/>
      <c r="RP20" s="68"/>
      <c r="RQ20" s="68"/>
      <c r="RR20" s="68"/>
      <c r="RS20" s="68"/>
      <c r="RT20" s="68"/>
      <c r="RU20" s="68"/>
      <c r="RV20" s="68"/>
      <c r="RW20" s="68"/>
      <c r="RX20" s="68"/>
      <c r="RY20" s="68"/>
      <c r="RZ20" s="68"/>
      <c r="SA20" s="68"/>
      <c r="SB20" s="68"/>
      <c r="SC20" s="68"/>
      <c r="SD20" s="68"/>
      <c r="SE20" s="68"/>
      <c r="SF20" s="68"/>
      <c r="SG20" s="68"/>
      <c r="SH20" s="68"/>
      <c r="SI20" s="68"/>
      <c r="SJ20" s="68"/>
      <c r="SK20" s="68"/>
      <c r="SL20" s="68"/>
      <c r="SM20" s="68"/>
      <c r="SN20" s="68"/>
      <c r="SO20" s="68"/>
      <c r="SP20" s="68"/>
      <c r="SQ20" s="68"/>
      <c r="SR20" s="68"/>
      <c r="SS20" s="68"/>
      <c r="ST20" s="68"/>
      <c r="SU20" s="68"/>
      <c r="SV20" s="68"/>
      <c r="SW20" s="68"/>
      <c r="SX20" s="68"/>
      <c r="SY20" s="68"/>
      <c r="SZ20" s="68"/>
      <c r="TA20" s="68"/>
      <c r="TB20" s="68"/>
      <c r="TC20" s="68"/>
      <c r="TD20" s="68"/>
      <c r="TE20" s="68"/>
      <c r="TF20" s="68"/>
      <c r="TG20" s="68"/>
      <c r="TH20" s="68"/>
      <c r="TI20" s="68"/>
      <c r="TJ20" s="68"/>
      <c r="TK20" s="68"/>
      <c r="TL20" s="68"/>
      <c r="TM20" s="68"/>
      <c r="TN20" s="68"/>
      <c r="TO20" s="68"/>
      <c r="TP20" s="68"/>
      <c r="TQ20" s="68"/>
      <c r="TR20" s="68"/>
      <c r="TS20" s="68"/>
      <c r="TT20" s="68"/>
      <c r="TU20" s="68"/>
      <c r="TV20" s="68"/>
      <c r="TW20" s="68"/>
      <c r="TX20" s="68"/>
      <c r="TY20" s="68"/>
      <c r="TZ20" s="68"/>
      <c r="UA20" s="68"/>
      <c r="UB20" s="68"/>
      <c r="UC20" s="68"/>
      <c r="UD20" s="68"/>
      <c r="UE20" s="68"/>
      <c r="UF20" s="68"/>
      <c r="UG20" s="68"/>
      <c r="UH20" s="68"/>
      <c r="UI20" s="68"/>
      <c r="UJ20" s="68"/>
      <c r="UK20" s="68"/>
      <c r="UL20" s="68"/>
      <c r="UM20" s="68"/>
      <c r="UN20" s="68"/>
      <c r="UO20" s="68"/>
      <c r="UP20" s="68"/>
      <c r="UQ20" s="68"/>
      <c r="UR20" s="68"/>
      <c r="US20" s="68"/>
      <c r="UT20" s="68"/>
      <c r="UU20" s="68"/>
      <c r="UV20" s="68"/>
      <c r="UW20" s="68"/>
      <c r="UX20" s="68"/>
      <c r="UY20" s="68"/>
      <c r="UZ20" s="68"/>
      <c r="VA20" s="68"/>
      <c r="VB20" s="68"/>
      <c r="VC20" s="68"/>
      <c r="VD20" s="68"/>
      <c r="VE20" s="68"/>
      <c r="VF20" s="68"/>
      <c r="VG20" s="68"/>
      <c r="VH20" s="68"/>
      <c r="VI20" s="68"/>
      <c r="VJ20" s="68"/>
      <c r="VK20" s="68"/>
      <c r="VL20" s="68"/>
      <c r="VM20" s="68"/>
      <c r="VN20" s="68"/>
      <c r="VO20" s="68"/>
      <c r="VP20" s="68"/>
      <c r="VQ20" s="68"/>
      <c r="VR20" s="68"/>
      <c r="VS20" s="68"/>
      <c r="VT20" s="68"/>
      <c r="VU20" s="68"/>
      <c r="VV20" s="68"/>
      <c r="VW20" s="68"/>
      <c r="VX20" s="68"/>
      <c r="VY20" s="68"/>
      <c r="VZ20" s="68"/>
      <c r="WA20" s="68"/>
      <c r="WB20" s="68"/>
      <c r="WC20" s="68"/>
      <c r="WD20" s="68"/>
      <c r="WE20" s="68"/>
      <c r="WF20" s="68"/>
      <c r="WG20" s="68"/>
      <c r="WH20" s="68"/>
      <c r="WI20" s="68"/>
      <c r="WJ20" s="68"/>
      <c r="WK20" s="68"/>
      <c r="WL20" s="68"/>
      <c r="WM20" s="68"/>
      <c r="WN20" s="68"/>
      <c r="WO20" s="68"/>
      <c r="WP20" s="68"/>
      <c r="WQ20" s="68"/>
      <c r="WR20" s="68"/>
      <c r="WS20" s="68"/>
      <c r="WT20" s="68"/>
      <c r="WU20" s="68"/>
      <c r="WV20" s="68"/>
      <c r="WW20" s="68"/>
      <c r="WX20" s="68"/>
      <c r="WY20" s="68"/>
      <c r="WZ20" s="68"/>
      <c r="XA20" s="68"/>
      <c r="XB20" s="68"/>
      <c r="XC20" s="68"/>
      <c r="XD20" s="68"/>
      <c r="XE20" s="68"/>
      <c r="XF20" s="68"/>
      <c r="XG20" s="68"/>
      <c r="XH20" s="68"/>
      <c r="XI20" s="68"/>
      <c r="XJ20" s="68"/>
      <c r="XK20" s="68"/>
      <c r="XL20" s="68"/>
      <c r="XM20" s="68"/>
      <c r="XN20" s="68"/>
      <c r="XO20" s="68"/>
      <c r="XP20" s="68"/>
      <c r="XQ20" s="68"/>
      <c r="XR20" s="68"/>
      <c r="XS20" s="68"/>
      <c r="XT20" s="68"/>
      <c r="XU20" s="68"/>
      <c r="XV20" s="68"/>
      <c r="XW20" s="68"/>
      <c r="XX20" s="68"/>
      <c r="XY20" s="68"/>
      <c r="XZ20" s="68"/>
      <c r="YA20" s="68"/>
      <c r="YB20" s="68"/>
      <c r="YC20" s="68"/>
      <c r="YD20" s="68"/>
      <c r="YE20" s="68"/>
      <c r="YF20" s="68"/>
      <c r="YG20" s="68"/>
      <c r="YH20" s="68"/>
      <c r="YI20" s="68"/>
      <c r="YJ20" s="68"/>
      <c r="YK20" s="68"/>
      <c r="YL20" s="68"/>
      <c r="YM20" s="68"/>
      <c r="YN20" s="68"/>
      <c r="YO20" s="68"/>
      <c r="YP20" s="68"/>
      <c r="YQ20" s="68"/>
      <c r="YR20" s="68"/>
      <c r="YS20" s="68"/>
      <c r="YT20" s="68"/>
      <c r="YU20" s="68"/>
      <c r="YV20" s="68"/>
      <c r="YW20" s="68"/>
      <c r="YX20" s="68"/>
      <c r="YY20" s="68"/>
      <c r="YZ20" s="68"/>
      <c r="ZA20" s="68"/>
      <c r="ZB20" s="68"/>
      <c r="ZC20" s="68"/>
      <c r="ZD20" s="68"/>
      <c r="ZE20" s="68"/>
      <c r="ZF20" s="68"/>
      <c r="ZG20" s="68"/>
      <c r="ZH20" s="68"/>
      <c r="ZI20" s="68"/>
      <c r="ZJ20" s="68"/>
      <c r="ZK20" s="68"/>
      <c r="ZL20" s="68"/>
      <c r="ZM20" s="68"/>
      <c r="ZN20" s="68"/>
      <c r="ZO20" s="68"/>
      <c r="ZP20" s="68"/>
      <c r="ZQ20" s="68"/>
      <c r="ZR20" s="68"/>
      <c r="ZS20" s="68"/>
      <c r="ZT20" s="68"/>
      <c r="ZU20" s="68"/>
      <c r="ZV20" s="68"/>
      <c r="ZW20" s="68"/>
      <c r="ZX20" s="68"/>
      <c r="ZY20" s="68"/>
      <c r="ZZ20" s="68"/>
      <c r="AAA20" s="68"/>
      <c r="AAB20" s="68"/>
      <c r="AAC20" s="68"/>
      <c r="AAD20" s="68"/>
      <c r="AAE20" s="68"/>
      <c r="AAF20" s="68"/>
      <c r="AAG20" s="68"/>
      <c r="AAH20" s="68"/>
      <c r="AAI20" s="68"/>
      <c r="AAJ20" s="68"/>
      <c r="AAK20" s="68"/>
      <c r="AAL20" s="68"/>
      <c r="AAM20" s="68"/>
      <c r="AAN20" s="68"/>
      <c r="AAO20" s="68"/>
      <c r="AAP20" s="68"/>
      <c r="AAQ20" s="68"/>
      <c r="AAR20" s="68"/>
      <c r="AAS20" s="68"/>
      <c r="AAT20" s="68"/>
      <c r="AAU20" s="68"/>
      <c r="AAV20" s="68"/>
      <c r="AAW20" s="68"/>
      <c r="AAX20" s="68"/>
      <c r="AAY20" s="68"/>
      <c r="AAZ20" s="68"/>
      <c r="ABA20" s="68"/>
      <c r="ABB20" s="68"/>
      <c r="ABC20" s="68"/>
      <c r="ABD20" s="68"/>
      <c r="ABE20" s="68"/>
      <c r="ABF20" s="68"/>
      <c r="ABG20" s="68"/>
      <c r="ABH20" s="68"/>
      <c r="ABI20" s="68"/>
      <c r="ABJ20" s="68"/>
      <c r="ABK20" s="68"/>
      <c r="ABL20" s="68"/>
      <c r="ABM20" s="68"/>
      <c r="ABN20" s="68"/>
      <c r="ABO20" s="68"/>
      <c r="ABP20" s="68"/>
      <c r="ABQ20" s="68"/>
      <c r="ABR20" s="68"/>
      <c r="ABS20" s="68"/>
      <c r="ABT20" s="68"/>
      <c r="ABU20" s="68"/>
      <c r="ABV20" s="68"/>
      <c r="ABW20" s="68"/>
      <c r="ABX20" s="68"/>
      <c r="ABY20" s="68"/>
      <c r="ABZ20" s="68"/>
      <c r="ACA20" s="68"/>
      <c r="ACB20" s="68"/>
      <c r="ACC20" s="68"/>
      <c r="ACD20" s="68"/>
      <c r="ACE20" s="68"/>
      <c r="ACF20" s="68"/>
      <c r="ACG20" s="68"/>
      <c r="ACH20" s="68"/>
      <c r="ACI20" s="68"/>
      <c r="ACJ20" s="68"/>
      <c r="ACK20" s="68"/>
      <c r="ACL20" s="68"/>
      <c r="ACM20" s="68"/>
      <c r="ACN20" s="68"/>
      <c r="ACO20" s="68"/>
      <c r="ACP20" s="68"/>
      <c r="ACQ20" s="68"/>
      <c r="ACR20" s="68"/>
      <c r="ACS20" s="68"/>
      <c r="ACT20" s="68"/>
      <c r="ACU20" s="68"/>
      <c r="ACV20" s="68"/>
      <c r="ACW20" s="68"/>
      <c r="ACX20" s="68"/>
      <c r="ACY20" s="68"/>
      <c r="ACZ20" s="68"/>
      <c r="ADA20" s="68"/>
      <c r="ADB20" s="68"/>
      <c r="ADC20" s="68"/>
      <c r="ADD20" s="68"/>
      <c r="ADE20" s="68"/>
      <c r="ADF20" s="68"/>
      <c r="ADG20" s="68"/>
      <c r="ADH20" s="68"/>
      <c r="ADI20" s="68"/>
      <c r="ADJ20" s="68"/>
      <c r="ADK20" s="68"/>
      <c r="ADL20" s="68"/>
      <c r="ADM20" s="68"/>
      <c r="ADN20" s="68"/>
      <c r="ADO20" s="68"/>
      <c r="ADP20" s="68"/>
      <c r="ADQ20" s="68"/>
      <c r="ADR20" s="68"/>
      <c r="ADS20" s="68"/>
      <c r="ADT20" s="68"/>
      <c r="ADU20" s="68"/>
      <c r="ADV20" s="68"/>
      <c r="ADW20" s="68"/>
      <c r="ADX20" s="68"/>
      <c r="ADY20" s="68"/>
      <c r="ADZ20" s="68"/>
      <c r="AEA20" s="68"/>
      <c r="AEB20" s="68"/>
      <c r="AEC20" s="68"/>
      <c r="AED20" s="68"/>
      <c r="AEE20" s="68"/>
      <c r="AEF20" s="68"/>
      <c r="AEG20" s="68"/>
      <c r="AEH20" s="68"/>
      <c r="AEI20" s="68"/>
      <c r="AEJ20" s="68"/>
      <c r="AEK20" s="68"/>
      <c r="AEL20" s="68"/>
      <c r="AEM20" s="68"/>
      <c r="AEN20" s="68"/>
      <c r="AEO20" s="68"/>
      <c r="AEP20" s="68"/>
      <c r="AEQ20" s="68"/>
      <c r="AER20" s="68"/>
      <c r="AES20" s="68"/>
      <c r="AET20" s="68"/>
      <c r="AEU20" s="68"/>
      <c r="AEV20" s="68"/>
      <c r="AEW20" s="68"/>
      <c r="AEX20" s="68"/>
      <c r="AEY20" s="68"/>
      <c r="AEZ20" s="68"/>
      <c r="AFA20" s="68"/>
      <c r="AFB20" s="68"/>
      <c r="AFC20" s="68"/>
      <c r="AFD20" s="68"/>
      <c r="AFE20" s="68"/>
      <c r="AFF20" s="68"/>
      <c r="AFG20" s="68"/>
      <c r="AFH20" s="68"/>
      <c r="AFI20" s="68"/>
      <c r="AFJ20" s="68"/>
      <c r="AFK20" s="68"/>
      <c r="AFL20" s="68"/>
      <c r="AFM20" s="68"/>
      <c r="AFN20" s="68"/>
      <c r="AFO20" s="68"/>
      <c r="AFP20" s="68"/>
      <c r="AFQ20" s="68"/>
      <c r="AFR20" s="68"/>
      <c r="AFS20" s="68"/>
      <c r="AFT20" s="68"/>
      <c r="AFU20" s="68"/>
      <c r="AFV20" s="68"/>
      <c r="AFW20" s="68"/>
      <c r="AFX20" s="68"/>
      <c r="AFY20" s="68"/>
      <c r="AFZ20" s="68"/>
      <c r="AGA20" s="68"/>
      <c r="AGB20" s="68"/>
      <c r="AGC20" s="68"/>
      <c r="AGD20" s="68"/>
      <c r="AGE20" s="68"/>
      <c r="AGF20" s="68"/>
      <c r="AGG20" s="68"/>
      <c r="AGH20" s="68"/>
      <c r="AGI20" s="68"/>
      <c r="AGJ20" s="68"/>
      <c r="AGK20" s="68"/>
      <c r="AGL20" s="68"/>
      <c r="AGM20" s="68"/>
      <c r="AGN20" s="68"/>
      <c r="AGO20" s="68"/>
      <c r="AGP20" s="68"/>
      <c r="AGQ20" s="68"/>
      <c r="AGR20" s="68"/>
      <c r="AGS20" s="68"/>
      <c r="AGT20" s="68"/>
      <c r="AGU20" s="68"/>
      <c r="AGV20" s="68"/>
      <c r="AGW20" s="68"/>
      <c r="AGX20" s="68"/>
      <c r="AGY20" s="68"/>
      <c r="AGZ20" s="68"/>
      <c r="AHA20" s="68"/>
      <c r="AHB20" s="68"/>
      <c r="AHC20" s="68"/>
      <c r="AHD20" s="68"/>
      <c r="AHE20" s="68"/>
      <c r="AHF20" s="68"/>
      <c r="AHG20" s="68"/>
      <c r="AHH20" s="68"/>
      <c r="AHI20" s="68"/>
      <c r="AHJ20" s="68"/>
      <c r="AHK20" s="68"/>
      <c r="AHL20" s="68"/>
      <c r="AHM20" s="68"/>
      <c r="AHN20" s="68"/>
      <c r="AHO20" s="68"/>
      <c r="AHP20" s="68"/>
      <c r="AHQ20" s="68"/>
      <c r="AHR20" s="68"/>
      <c r="AHS20" s="68"/>
      <c r="AHT20" s="68"/>
      <c r="AHU20" s="68"/>
      <c r="AHV20" s="68"/>
      <c r="AHW20" s="68"/>
      <c r="AHX20" s="68"/>
      <c r="AHY20" s="68"/>
      <c r="AHZ20" s="68"/>
      <c r="AIA20" s="68"/>
      <c r="AIB20" s="68"/>
      <c r="AIC20" s="68"/>
      <c r="AID20" s="68"/>
      <c r="AIE20" s="68"/>
      <c r="AIF20" s="68"/>
      <c r="AIG20" s="68"/>
      <c r="AIH20" s="68"/>
      <c r="AII20" s="68"/>
      <c r="AIJ20" s="68"/>
      <c r="AIK20" s="68"/>
      <c r="AIL20" s="68"/>
      <c r="AIM20" s="68"/>
      <c r="AIN20" s="68"/>
      <c r="AIO20" s="68"/>
      <c r="AIP20" s="68"/>
      <c r="AIQ20" s="68"/>
      <c r="AIR20" s="68"/>
      <c r="AIS20" s="68"/>
      <c r="AIT20" s="68"/>
      <c r="AIU20" s="68"/>
      <c r="AIV20" s="68"/>
      <c r="AIW20" s="68"/>
      <c r="AIX20" s="68"/>
      <c r="AIY20" s="68"/>
      <c r="AIZ20" s="68"/>
      <c r="AJA20" s="68"/>
      <c r="AJB20" s="68"/>
      <c r="AJC20" s="68"/>
      <c r="AJD20" s="68"/>
      <c r="AJE20" s="68"/>
      <c r="AJF20" s="68"/>
      <c r="AJG20" s="68"/>
      <c r="AJH20" s="68"/>
      <c r="AJI20" s="68"/>
      <c r="AJJ20" s="68"/>
      <c r="AJK20" s="68"/>
      <c r="AJL20" s="68"/>
      <c r="AJM20" s="68"/>
      <c r="AJN20" s="68"/>
      <c r="AJO20" s="68"/>
      <c r="AJP20" s="68"/>
      <c r="AJQ20" s="68"/>
      <c r="AJR20" s="68"/>
      <c r="AJS20" s="68"/>
      <c r="AJT20" s="68"/>
      <c r="AJU20" s="68"/>
      <c r="AJV20" s="68"/>
      <c r="AJW20" s="68"/>
      <c r="AJX20" s="68"/>
      <c r="AJY20" s="68"/>
      <c r="AJZ20" s="68"/>
      <c r="AKA20" s="68"/>
      <c r="AKB20" s="68"/>
      <c r="AKC20" s="68"/>
      <c r="AKD20" s="68"/>
      <c r="AKE20" s="68"/>
      <c r="AKF20" s="68"/>
      <c r="AKG20" s="68"/>
      <c r="AKH20" s="68"/>
      <c r="AKI20" s="68"/>
      <c r="AKJ20" s="68"/>
      <c r="AKK20" s="68"/>
      <c r="AKL20" s="68"/>
      <c r="AKM20" s="68"/>
      <c r="AKN20" s="68"/>
      <c r="AKO20" s="68"/>
    </row>
    <row r="21" spans="1:977" s="71" customFormat="1" ht="27.75" customHeight="1">
      <c r="A21" s="70"/>
      <c r="B21" s="70"/>
      <c r="C21" s="70"/>
      <c r="D21" s="70"/>
      <c r="E21" s="70"/>
      <c r="F21" s="70"/>
      <c r="G21" s="70"/>
      <c r="H21" s="70"/>
      <c r="I21" s="70"/>
      <c r="J21" s="70"/>
      <c r="K21" s="70"/>
      <c r="L21" s="70"/>
      <c r="M21" s="70"/>
      <c r="N21" s="70"/>
      <c r="O21" s="70"/>
      <c r="P21" s="70"/>
      <c r="Q21" s="70"/>
      <c r="R21" s="70"/>
      <c r="S21" s="70"/>
      <c r="T21" s="70"/>
      <c r="U21" s="373">
        <v>1</v>
      </c>
      <c r="V21" s="373"/>
      <c r="W21" s="124">
        <v>2</v>
      </c>
      <c r="X21" s="124">
        <v>3</v>
      </c>
      <c r="Y21" s="124">
        <v>4</v>
      </c>
      <c r="Z21" s="124">
        <v>5</v>
      </c>
      <c r="AA21" s="124">
        <v>6</v>
      </c>
      <c r="AB21" s="124">
        <v>7</v>
      </c>
      <c r="AC21" s="124">
        <v>8</v>
      </c>
      <c r="AD21" s="124">
        <v>9</v>
      </c>
      <c r="AE21" s="124">
        <v>10</v>
      </c>
      <c r="AF21" s="124">
        <v>11</v>
      </c>
      <c r="AG21" s="124">
        <v>12</v>
      </c>
    </row>
    <row r="22" spans="1:977" s="72" customFormat="1" ht="28.5" customHeight="1">
      <c r="A22" s="70">
        <v>0.01</v>
      </c>
      <c r="B22" s="70">
        <v>0.26</v>
      </c>
      <c r="C22" s="70">
        <v>0.51</v>
      </c>
      <c r="D22" s="70">
        <v>0.76000000000000023</v>
      </c>
      <c r="E22" s="70">
        <v>1.02</v>
      </c>
      <c r="F22" s="70">
        <v>1.2700000000000002</v>
      </c>
      <c r="G22" s="70">
        <v>1.5200000000000005</v>
      </c>
      <c r="H22" s="70">
        <v>1.7700000000000007</v>
      </c>
      <c r="I22" s="70">
        <v>2.0200000000000005</v>
      </c>
      <c r="J22" s="70">
        <v>2.2699999999999951</v>
      </c>
      <c r="K22" s="45">
        <f t="shared" ref="K22:T37" si="0">IF(LEN(X22)=0,"",1+ABS((X22*A22)/LEN(X22))+A22)</f>
        <v>2236965.4209999996</v>
      </c>
      <c r="L22" s="45" t="str">
        <f t="shared" si="0"/>
        <v/>
      </c>
      <c r="M22" s="45">
        <f t="shared" si="0"/>
        <v>24440025.38666667</v>
      </c>
      <c r="N22" s="45" t="str">
        <f t="shared" si="0"/>
        <v/>
      </c>
      <c r="O22" s="45" t="str">
        <f t="shared" si="0"/>
        <v/>
      </c>
      <c r="P22" s="45" t="str">
        <f t="shared" si="0"/>
        <v/>
      </c>
      <c r="Q22" s="45">
        <f t="shared" si="0"/>
        <v>10294399.106666669</v>
      </c>
      <c r="R22" s="45">
        <f t="shared" si="0"/>
        <v>461493038.3920002</v>
      </c>
      <c r="S22" s="45" t="str">
        <f t="shared" si="0"/>
        <v/>
      </c>
      <c r="T22" s="45" t="str">
        <f t="shared" si="0"/>
        <v/>
      </c>
      <c r="U22" s="369" t="s">
        <v>2628</v>
      </c>
      <c r="V22" s="369"/>
      <c r="W22" s="119">
        <v>901</v>
      </c>
      <c r="X22" s="125">
        <v>2236964411</v>
      </c>
      <c r="Y22" s="126"/>
      <c r="Z22" s="126">
        <v>431294539</v>
      </c>
      <c r="AA22" s="126"/>
      <c r="AB22" s="126"/>
      <c r="AC22" s="126"/>
      <c r="AD22" s="126">
        <v>-60953664</v>
      </c>
      <c r="AE22" s="143">
        <f>IFERROR(IF(AND(X22,Y22,Z22,AA22,AB22,AC22,AD22)="","",SUM(X22,Y22,Z22,AA22,AB22,AC22,AD22)),"")</f>
        <v>2607305286</v>
      </c>
      <c r="AF22" s="126"/>
      <c r="AG22" s="143" t="str">
        <f>IFERROR(IF(AND(AE22,AF22)="","",IF(#REF!="Konsolidovani",SUM(AE22,AF22),"")),"")</f>
        <v/>
      </c>
    </row>
    <row r="23" spans="1:977" s="71" customFormat="1" ht="28.5" customHeight="1">
      <c r="A23" s="70">
        <v>0.02</v>
      </c>
      <c r="B23" s="70">
        <v>0.27</v>
      </c>
      <c r="C23" s="70">
        <v>0.52</v>
      </c>
      <c r="D23" s="70">
        <v>0.77000000000000024</v>
      </c>
      <c r="E23" s="70">
        <v>1.03</v>
      </c>
      <c r="F23" s="70">
        <v>1.2800000000000002</v>
      </c>
      <c r="G23" s="70">
        <v>1.5300000000000005</v>
      </c>
      <c r="H23" s="70">
        <v>1.7800000000000007</v>
      </c>
      <c r="I23" s="70">
        <v>2.0300000000000002</v>
      </c>
      <c r="J23" s="70">
        <v>2.2799999999999949</v>
      </c>
      <c r="K23" s="45" t="str">
        <f t="shared" si="0"/>
        <v/>
      </c>
      <c r="L23" s="45" t="str">
        <f t="shared" si="0"/>
        <v/>
      </c>
      <c r="M23" s="45" t="str">
        <f t="shared" si="0"/>
        <v/>
      </c>
      <c r="N23" s="45" t="str">
        <f t="shared" si="0"/>
        <v/>
      </c>
      <c r="O23" s="45" t="str">
        <f t="shared" si="0"/>
        <v/>
      </c>
      <c r="P23" s="45" t="str">
        <f t="shared" si="0"/>
        <v/>
      </c>
      <c r="Q23" s="45" t="str">
        <f t="shared" si="0"/>
        <v/>
      </c>
      <c r="R23" s="45" t="str">
        <f t="shared" si="0"/>
        <v/>
      </c>
      <c r="S23" s="45" t="str">
        <f t="shared" si="0"/>
        <v/>
      </c>
      <c r="T23" s="45" t="str">
        <f t="shared" si="0"/>
        <v/>
      </c>
      <c r="U23" s="372" t="s">
        <v>2518</v>
      </c>
      <c r="V23" s="372"/>
      <c r="W23" s="128">
        <v>902</v>
      </c>
      <c r="X23" s="129"/>
      <c r="Y23" s="129"/>
      <c r="Z23" s="129"/>
      <c r="AA23" s="129"/>
      <c r="AB23" s="129"/>
      <c r="AC23" s="129"/>
      <c r="AD23" s="129"/>
      <c r="AE23" s="144"/>
      <c r="AF23" s="129"/>
      <c r="AG23" s="143" t="str">
        <f>IFERROR(IF(AND(AE23,AF23)="","",IF(#REF!="Konsolidovani",SUM(AE23,AF23),"")),"")</f>
        <v/>
      </c>
    </row>
    <row r="24" spans="1:977" s="71" customFormat="1" ht="28.5" customHeight="1">
      <c r="A24" s="70">
        <v>0.03</v>
      </c>
      <c r="B24" s="70">
        <v>0.28000000000000003</v>
      </c>
      <c r="C24" s="70">
        <v>0.53</v>
      </c>
      <c r="D24" s="70">
        <v>0.78000000000000025</v>
      </c>
      <c r="E24" s="70">
        <v>1.04</v>
      </c>
      <c r="F24" s="70">
        <v>1.2900000000000003</v>
      </c>
      <c r="G24" s="70">
        <v>1.5400000000000005</v>
      </c>
      <c r="H24" s="70">
        <v>1.7900000000000007</v>
      </c>
      <c r="I24" s="70">
        <v>2.04</v>
      </c>
      <c r="J24" s="70">
        <v>2.2899999999999947</v>
      </c>
      <c r="K24" s="45" t="str">
        <f t="shared" si="0"/>
        <v/>
      </c>
      <c r="L24" s="45" t="str">
        <f t="shared" si="0"/>
        <v/>
      </c>
      <c r="M24" s="45" t="str">
        <f t="shared" si="0"/>
        <v/>
      </c>
      <c r="N24" s="45" t="str">
        <f t="shared" si="0"/>
        <v/>
      </c>
      <c r="O24" s="45" t="str">
        <f t="shared" si="0"/>
        <v/>
      </c>
      <c r="P24" s="45" t="str">
        <f t="shared" si="0"/>
        <v/>
      </c>
      <c r="Q24" s="45" t="str">
        <f t="shared" si="0"/>
        <v/>
      </c>
      <c r="R24" s="45" t="str">
        <f t="shared" si="0"/>
        <v/>
      </c>
      <c r="S24" s="45" t="str">
        <f t="shared" si="0"/>
        <v/>
      </c>
      <c r="T24" s="45" t="str">
        <f t="shared" si="0"/>
        <v/>
      </c>
      <c r="U24" s="372" t="s">
        <v>2519</v>
      </c>
      <c r="V24" s="372"/>
      <c r="W24" s="128">
        <v>903</v>
      </c>
      <c r="X24" s="129"/>
      <c r="Y24" s="129"/>
      <c r="Z24" s="129"/>
      <c r="AA24" s="129"/>
      <c r="AB24" s="129"/>
      <c r="AC24" s="129"/>
      <c r="AD24" s="129"/>
      <c r="AE24" s="144" t="str">
        <f>IFERROR(IF(AND(X24,Y24,Z24,AA24,AB24,AC24,AD24)="","",SUM(X24,Y24,Z24,AA24,AB24,AC24,AD24)),"")</f>
        <v/>
      </c>
      <c r="AF24" s="129"/>
      <c r="AG24" s="143" t="str">
        <f>IFERROR(IF(AND(AE24,AF24)="","",IF(#REF!="Konsolidovani",SUM(AE24,AF24),"")),"")</f>
        <v/>
      </c>
    </row>
    <row r="25" spans="1:977" s="72" customFormat="1" ht="28.5" customHeight="1">
      <c r="A25" s="70">
        <v>0.04</v>
      </c>
      <c r="B25" s="70">
        <v>0.28999999999999998</v>
      </c>
      <c r="C25" s="70">
        <v>0.54</v>
      </c>
      <c r="D25" s="70">
        <v>0.79000000000000026</v>
      </c>
      <c r="E25" s="70">
        <v>1.05</v>
      </c>
      <c r="F25" s="70">
        <v>1.3000000000000003</v>
      </c>
      <c r="G25" s="70">
        <v>1.5500000000000005</v>
      </c>
      <c r="H25" s="70">
        <v>1.8000000000000007</v>
      </c>
      <c r="I25" s="70">
        <v>2.0499999999999998</v>
      </c>
      <c r="J25" s="70">
        <v>2.2999999999999945</v>
      </c>
      <c r="K25" s="45">
        <f t="shared" si="0"/>
        <v>8947858.6839999985</v>
      </c>
      <c r="L25" s="45" t="str">
        <f t="shared" si="0"/>
        <v/>
      </c>
      <c r="M25" s="45">
        <f t="shared" si="0"/>
        <v>25877673.879999999</v>
      </c>
      <c r="N25" s="45" t="str">
        <f t="shared" si="0"/>
        <v/>
      </c>
      <c r="O25" s="45" t="str">
        <f t="shared" si="0"/>
        <v/>
      </c>
      <c r="P25" s="45" t="str">
        <f t="shared" si="0"/>
        <v/>
      </c>
      <c r="Q25" s="45">
        <f t="shared" si="0"/>
        <v>10497578.016666671</v>
      </c>
      <c r="R25" s="45">
        <f t="shared" si="0"/>
        <v>469314954.28000021</v>
      </c>
      <c r="S25" s="45" t="str">
        <f t="shared" si="0"/>
        <v/>
      </c>
      <c r="T25" s="45" t="str">
        <f t="shared" si="0"/>
        <v/>
      </c>
      <c r="U25" s="371" t="s">
        <v>2629</v>
      </c>
      <c r="V25" s="371"/>
      <c r="W25" s="119">
        <v>904</v>
      </c>
      <c r="X25" s="143">
        <f>IFERROR(IF(AND(X22,X23,X24)="","",SUM(X22,X23,X24)),"")</f>
        <v>2236964411</v>
      </c>
      <c r="Y25" s="143" t="str">
        <f t="shared" ref="Y25:AF25" si="1">IFERROR(IF(AND(Y22,Y23,Y24)="","",SUM(Y22,Y23,Y24)),"")</f>
        <v/>
      </c>
      <c r="Z25" s="143">
        <f t="shared" si="1"/>
        <v>431294539</v>
      </c>
      <c r="AA25" s="143" t="str">
        <f t="shared" si="1"/>
        <v/>
      </c>
      <c r="AB25" s="143" t="str">
        <f t="shared" si="1"/>
        <v/>
      </c>
      <c r="AC25" s="143" t="str">
        <f t="shared" si="1"/>
        <v/>
      </c>
      <c r="AD25" s="143">
        <f t="shared" si="1"/>
        <v>-60953664</v>
      </c>
      <c r="AE25" s="143">
        <f>IFERROR(IF(AND(X25,Y25,Z25,AA25,AB25,AC25,AD25)="","",SUM(X25,Y25,Z25,AA25,AB25,AC25,AD25)),"")</f>
        <v>2607305286</v>
      </c>
      <c r="AF25" s="143" t="str">
        <f t="shared" si="1"/>
        <v/>
      </c>
      <c r="AG25" s="143" t="str">
        <f>IFERROR(IF(AND(AE25,AF25)="","",IF(#REF!="Konsolidovani",SUM(AE25,AF25),"")),"")</f>
        <v/>
      </c>
    </row>
    <row r="26" spans="1:977" s="72" customFormat="1" ht="28.5" customHeight="1">
      <c r="A26" s="70"/>
      <c r="B26" s="70"/>
      <c r="C26" s="70"/>
      <c r="D26" s="70"/>
      <c r="E26" s="70"/>
      <c r="F26" s="70"/>
      <c r="G26" s="70"/>
      <c r="H26" s="70"/>
      <c r="I26" s="70"/>
      <c r="J26" s="70"/>
      <c r="K26" s="45"/>
      <c r="L26" s="45"/>
      <c r="M26" s="45"/>
      <c r="N26" s="45"/>
      <c r="O26" s="45"/>
      <c r="P26" s="45"/>
      <c r="Q26" s="45"/>
      <c r="R26" s="45"/>
      <c r="S26" s="45"/>
      <c r="T26" s="45"/>
      <c r="U26" s="130"/>
      <c r="V26" s="131"/>
      <c r="W26" s="132"/>
      <c r="X26" s="133"/>
      <c r="Y26" s="133"/>
      <c r="Z26" s="133"/>
      <c r="AA26" s="133"/>
      <c r="AB26" s="133"/>
      <c r="AC26" s="133"/>
      <c r="AD26" s="133"/>
      <c r="AE26" s="133"/>
      <c r="AF26" s="133"/>
      <c r="AG26" s="134"/>
    </row>
    <row r="27" spans="1:977" s="71" customFormat="1" ht="28.5" customHeight="1">
      <c r="A27" s="70">
        <v>0.05</v>
      </c>
      <c r="B27" s="70">
        <v>0.3</v>
      </c>
      <c r="C27" s="70">
        <v>0.55000000000000004</v>
      </c>
      <c r="D27" s="70">
        <v>0.80000000000000027</v>
      </c>
      <c r="E27" s="70">
        <v>1.06</v>
      </c>
      <c r="F27" s="70">
        <v>1.3100000000000003</v>
      </c>
      <c r="G27" s="70">
        <v>1.5600000000000005</v>
      </c>
      <c r="H27" s="70">
        <v>1.8100000000000007</v>
      </c>
      <c r="I27" s="70">
        <v>2.0599999999999996</v>
      </c>
      <c r="J27" s="70">
        <v>2.3099999999999943</v>
      </c>
      <c r="K27" s="45" t="str">
        <f t="shared" si="0"/>
        <v/>
      </c>
      <c r="L27" s="45" t="str">
        <f t="shared" si="0"/>
        <v/>
      </c>
      <c r="M27" s="45" t="str">
        <f t="shared" si="0"/>
        <v/>
      </c>
      <c r="N27" s="45" t="str">
        <f t="shared" si="0"/>
        <v/>
      </c>
      <c r="O27" s="45" t="str">
        <f t="shared" si="0"/>
        <v/>
      </c>
      <c r="P27" s="45" t="str">
        <f t="shared" si="0"/>
        <v/>
      </c>
      <c r="Q27" s="45">
        <f t="shared" si="0"/>
        <v>9082037.7733333372</v>
      </c>
      <c r="R27" s="45">
        <f t="shared" si="0"/>
        <v>10537492.384444449</v>
      </c>
      <c r="S27" s="45" t="str">
        <f t="shared" si="0"/>
        <v/>
      </c>
      <c r="T27" s="45" t="str">
        <f t="shared" si="0"/>
        <v/>
      </c>
      <c r="U27" s="372" t="s">
        <v>2520</v>
      </c>
      <c r="V27" s="372"/>
      <c r="W27" s="128">
        <v>905</v>
      </c>
      <c r="X27" s="129"/>
      <c r="Y27" s="129"/>
      <c r="Z27" s="129"/>
      <c r="AA27" s="129"/>
      <c r="AB27" s="129"/>
      <c r="AC27" s="129"/>
      <c r="AD27" s="129">
        <v>-52396357</v>
      </c>
      <c r="AE27" s="144">
        <f>IFERROR(IF(AND(X27,Y27,Z27,AA27,AB27,AC27,AD27)="","",SUM(X27,Y27,Z27,AA27,AB27,AC27,AD27)),"")</f>
        <v>-52396357</v>
      </c>
      <c r="AF27" s="129"/>
      <c r="AG27" s="144" t="str">
        <f>IFERROR(IF(AND(AE27,AF27)="","",IF(#REF!="Konsolidovani",SUM(AE27,AF27),"")),"")</f>
        <v/>
      </c>
    </row>
    <row r="28" spans="1:977" s="71" customFormat="1" ht="28.5" customHeight="1">
      <c r="A28" s="70">
        <v>0.06</v>
      </c>
      <c r="B28" s="70">
        <v>0.31</v>
      </c>
      <c r="C28" s="70">
        <v>0.56000000000000005</v>
      </c>
      <c r="D28" s="70">
        <v>0.81000000000000028</v>
      </c>
      <c r="E28" s="70">
        <v>1.07</v>
      </c>
      <c r="F28" s="70">
        <v>1.3200000000000003</v>
      </c>
      <c r="G28" s="70">
        <v>1.5700000000000005</v>
      </c>
      <c r="H28" s="70">
        <v>1.8200000000000007</v>
      </c>
      <c r="I28" s="70">
        <v>2.0699999999999994</v>
      </c>
      <c r="J28" s="70">
        <v>2.3199999999999941</v>
      </c>
      <c r="K28" s="45" t="str">
        <f t="shared" si="0"/>
        <v/>
      </c>
      <c r="L28" s="45" t="str">
        <f t="shared" si="0"/>
        <v/>
      </c>
      <c r="M28" s="45" t="str">
        <f t="shared" si="0"/>
        <v/>
      </c>
      <c r="N28" s="45" t="str">
        <f t="shared" si="0"/>
        <v/>
      </c>
      <c r="O28" s="45" t="str">
        <f t="shared" si="0"/>
        <v/>
      </c>
      <c r="P28" s="45" t="str">
        <f t="shared" si="0"/>
        <v/>
      </c>
      <c r="Q28" s="45">
        <f t="shared" si="0"/>
        <v>430569.46285714302</v>
      </c>
      <c r="R28" s="45">
        <f t="shared" si="0"/>
        <v>499131.32000000018</v>
      </c>
      <c r="S28" s="45" t="str">
        <f t="shared" si="0"/>
        <v/>
      </c>
      <c r="T28" s="45" t="str">
        <f t="shared" si="0"/>
        <v/>
      </c>
      <c r="U28" s="372" t="s">
        <v>2521</v>
      </c>
      <c r="V28" s="372"/>
      <c r="W28" s="128">
        <v>906</v>
      </c>
      <c r="X28" s="129"/>
      <c r="Y28" s="129"/>
      <c r="Z28" s="129"/>
      <c r="AA28" s="129"/>
      <c r="AB28" s="129"/>
      <c r="AC28" s="129"/>
      <c r="AD28" s="129">
        <v>1919725</v>
      </c>
      <c r="AE28" s="144">
        <f>IFERROR(IF(AND(X28,Y28,Z28,AA28,AB28,AC28,AD28)="","",SUM(X28,Y28,Z28,AA28,AB28,AC28,AD28)),"")</f>
        <v>1919725</v>
      </c>
      <c r="AF28" s="129"/>
      <c r="AG28" s="144" t="str">
        <f>IFERROR(IF(AND(AE28,AF28)="","",IF(#REF!="Konsolidovani",SUM(AE28,AF28),"")),"")</f>
        <v/>
      </c>
    </row>
    <row r="29" spans="1:977" s="72" customFormat="1" ht="28.5" customHeight="1">
      <c r="A29" s="70">
        <v>7.0000000000000007E-2</v>
      </c>
      <c r="B29" s="70">
        <v>0.32</v>
      </c>
      <c r="C29" s="70">
        <v>0.57000000000000006</v>
      </c>
      <c r="D29" s="70">
        <v>0.82000000000000028</v>
      </c>
      <c r="E29" s="70">
        <v>1.08</v>
      </c>
      <c r="F29" s="70">
        <v>1.3300000000000003</v>
      </c>
      <c r="G29" s="70">
        <v>1.5800000000000005</v>
      </c>
      <c r="H29" s="70">
        <v>1.8300000000000007</v>
      </c>
      <c r="I29" s="70">
        <v>2.0799999999999992</v>
      </c>
      <c r="J29" s="70">
        <v>2.3299999999999939</v>
      </c>
      <c r="K29" s="45" t="str">
        <f t="shared" si="0"/>
        <v/>
      </c>
      <c r="L29" s="45" t="str">
        <f t="shared" si="0"/>
        <v/>
      </c>
      <c r="M29" s="45" t="str">
        <f t="shared" si="0"/>
        <v/>
      </c>
      <c r="N29" s="45" t="str">
        <f t="shared" si="0"/>
        <v/>
      </c>
      <c r="O29" s="45" t="str">
        <f t="shared" si="0"/>
        <v/>
      </c>
      <c r="P29" s="45" t="str">
        <f t="shared" si="0"/>
        <v/>
      </c>
      <c r="Q29" s="45">
        <f t="shared" si="0"/>
        <v>8861455.7533333376</v>
      </c>
      <c r="R29" s="45">
        <f t="shared" si="0"/>
        <v>10263584.670000004</v>
      </c>
      <c r="S29" s="45" t="str">
        <f t="shared" si="0"/>
        <v/>
      </c>
      <c r="T29" s="45" t="str">
        <f t="shared" si="0"/>
        <v/>
      </c>
      <c r="U29" s="371" t="s">
        <v>2522</v>
      </c>
      <c r="V29" s="372"/>
      <c r="W29" s="119">
        <v>907</v>
      </c>
      <c r="X29" s="143" t="str">
        <f>IFERROR(IF(AND(X27,X28)="","",SUM(X27,X28)),"")</f>
        <v/>
      </c>
      <c r="Y29" s="143" t="str">
        <f t="shared" ref="Y29:AF29" si="2">IFERROR(IF(AND(Y27,Y28)="","",SUM(Y27,Y28)),"")</f>
        <v/>
      </c>
      <c r="Z29" s="143" t="str">
        <f t="shared" si="2"/>
        <v/>
      </c>
      <c r="AA29" s="143" t="str">
        <f t="shared" si="2"/>
        <v/>
      </c>
      <c r="AB29" s="143" t="str">
        <f t="shared" si="2"/>
        <v/>
      </c>
      <c r="AC29" s="143" t="str">
        <f t="shared" si="2"/>
        <v/>
      </c>
      <c r="AD29" s="143">
        <f t="shared" si="2"/>
        <v>-50476632</v>
      </c>
      <c r="AE29" s="143">
        <f>IFERROR(IF(AND(X29,Y29,Z29,AA29,AB29,AC29,AD29)="","",SUM(X29,Y29,Z29,AA29,AB29,AC29,AD29)),"")</f>
        <v>-50476632</v>
      </c>
      <c r="AF29" s="143" t="str">
        <f t="shared" si="2"/>
        <v/>
      </c>
      <c r="AG29" s="144" t="str">
        <f>IFERROR(IF(AND(AE29,AF29)="","",IF(#REF!="Konsolidovani",SUM(AE29,AF29),"")),"")</f>
        <v/>
      </c>
      <c r="AH29" s="71"/>
    </row>
    <row r="30" spans="1:977" s="72" customFormat="1" ht="28.5" customHeight="1">
      <c r="A30" s="70"/>
      <c r="B30" s="70"/>
      <c r="C30" s="70"/>
      <c r="D30" s="70"/>
      <c r="E30" s="70"/>
      <c r="F30" s="70"/>
      <c r="G30" s="70"/>
      <c r="H30" s="70"/>
      <c r="I30" s="70"/>
      <c r="J30" s="70"/>
      <c r="K30" s="45"/>
      <c r="L30" s="45"/>
      <c r="M30" s="45"/>
      <c r="N30" s="45"/>
      <c r="O30" s="45"/>
      <c r="P30" s="45"/>
      <c r="Q30" s="45"/>
      <c r="R30" s="45"/>
      <c r="S30" s="45"/>
      <c r="T30" s="45"/>
      <c r="U30" s="135"/>
      <c r="V30" s="136"/>
      <c r="W30" s="137"/>
      <c r="X30" s="138"/>
      <c r="Y30" s="138"/>
      <c r="Z30" s="138"/>
      <c r="AA30" s="138"/>
      <c r="AB30" s="138"/>
      <c r="AC30" s="138"/>
      <c r="AD30" s="138"/>
      <c r="AE30" s="138"/>
      <c r="AF30" s="138"/>
      <c r="AG30" s="139"/>
      <c r="AH30" s="71"/>
    </row>
    <row r="31" spans="1:977" s="71" customFormat="1" ht="28.5" customHeight="1">
      <c r="A31" s="70">
        <v>0.08</v>
      </c>
      <c r="B31" s="70">
        <v>0.33</v>
      </c>
      <c r="C31" s="70">
        <v>0.58000000000000007</v>
      </c>
      <c r="D31" s="70">
        <v>0.83000000000000029</v>
      </c>
      <c r="E31" s="70">
        <v>1.0900000000000001</v>
      </c>
      <c r="F31" s="70">
        <v>1.3400000000000003</v>
      </c>
      <c r="G31" s="70">
        <v>1.5900000000000005</v>
      </c>
      <c r="H31" s="70">
        <v>1.8400000000000007</v>
      </c>
      <c r="I31" s="70">
        <v>2.089999999999999</v>
      </c>
      <c r="J31" s="70">
        <v>2.3399999999999936</v>
      </c>
      <c r="K31" s="45" t="str">
        <f t="shared" si="0"/>
        <v/>
      </c>
      <c r="L31" s="45" t="str">
        <f t="shared" si="0"/>
        <v/>
      </c>
      <c r="M31" s="45" t="str">
        <f t="shared" si="0"/>
        <v/>
      </c>
      <c r="N31" s="45" t="str">
        <f t="shared" si="0"/>
        <v/>
      </c>
      <c r="O31" s="45" t="str">
        <f t="shared" si="0"/>
        <v/>
      </c>
      <c r="P31" s="45" t="str">
        <f t="shared" si="0"/>
        <v/>
      </c>
      <c r="Q31" s="45" t="str">
        <f t="shared" si="0"/>
        <v/>
      </c>
      <c r="R31" s="45" t="str">
        <f t="shared" si="0"/>
        <v/>
      </c>
      <c r="S31" s="45" t="str">
        <f t="shared" si="0"/>
        <v/>
      </c>
      <c r="T31" s="45" t="str">
        <f t="shared" si="0"/>
        <v/>
      </c>
      <c r="U31" s="372" t="s">
        <v>2523</v>
      </c>
      <c r="V31" s="372"/>
      <c r="W31" s="128">
        <v>908</v>
      </c>
      <c r="X31" s="129"/>
      <c r="Y31" s="129"/>
      <c r="Z31" s="129"/>
      <c r="AA31" s="129"/>
      <c r="AB31" s="129"/>
      <c r="AC31" s="129"/>
      <c r="AD31" s="129"/>
      <c r="AE31" s="144" t="str">
        <f>IFERROR(IF(AND(X31,Y31,Z31,AA31,AB31,AC31,AD31)="","",SUM(X31,Y31,Z31,AA31,AB31,AC31,AD31)),"")</f>
        <v/>
      </c>
      <c r="AF31" s="129"/>
      <c r="AG31" s="144" t="str">
        <f>IFERROR(IF(AND(AE31,AF31)="","",IF(#REF!="Konsolidovani",SUM(AE31,AF31),"")),"")</f>
        <v/>
      </c>
    </row>
    <row r="32" spans="1:977" s="71" customFormat="1" ht="28.5" customHeight="1">
      <c r="A32" s="70">
        <v>0.09</v>
      </c>
      <c r="B32" s="70">
        <v>0.34</v>
      </c>
      <c r="C32" s="70">
        <v>0.59000000000000008</v>
      </c>
      <c r="D32" s="70">
        <v>0.8400000000000003</v>
      </c>
      <c r="E32" s="70">
        <v>1.1000000000000001</v>
      </c>
      <c r="F32" s="70">
        <v>1.3500000000000003</v>
      </c>
      <c r="G32" s="70">
        <v>1.6000000000000005</v>
      </c>
      <c r="H32" s="70">
        <v>1.8500000000000008</v>
      </c>
      <c r="I32" s="70">
        <v>2.0999999999999988</v>
      </c>
      <c r="J32" s="70">
        <v>2.3499999999999934</v>
      </c>
      <c r="K32" s="45" t="str">
        <f t="shared" si="0"/>
        <v/>
      </c>
      <c r="L32" s="45" t="str">
        <f t="shared" si="0"/>
        <v/>
      </c>
      <c r="M32" s="45" t="str">
        <f t="shared" si="0"/>
        <v/>
      </c>
      <c r="N32" s="45" t="str">
        <f t="shared" si="0"/>
        <v/>
      </c>
      <c r="O32" s="45" t="str">
        <f t="shared" si="0"/>
        <v/>
      </c>
      <c r="P32" s="45" t="str">
        <f t="shared" si="0"/>
        <v/>
      </c>
      <c r="Q32" s="45" t="str">
        <f t="shared" si="0"/>
        <v/>
      </c>
      <c r="R32" s="45" t="str">
        <f t="shared" si="0"/>
        <v/>
      </c>
      <c r="S32" s="45" t="str">
        <f t="shared" si="0"/>
        <v/>
      </c>
      <c r="T32" s="45" t="str">
        <f t="shared" si="0"/>
        <v/>
      </c>
      <c r="U32" s="372" t="s">
        <v>2524</v>
      </c>
      <c r="V32" s="372"/>
      <c r="W32" s="128">
        <v>909</v>
      </c>
      <c r="X32" s="129"/>
      <c r="Y32" s="129"/>
      <c r="Z32" s="129"/>
      <c r="AA32" s="129"/>
      <c r="AB32" s="129"/>
      <c r="AC32" s="129"/>
      <c r="AD32" s="129"/>
      <c r="AE32" s="144" t="str">
        <f>IFERROR(IF(AND(X32,Y32,Z32,AA32,AB32,AC32,AD32)="","",SUM(X32,Y32,Z32,AA32,AB32,AC32,AD32)),"")</f>
        <v/>
      </c>
      <c r="AF32" s="129"/>
      <c r="AG32" s="144" t="str">
        <f>IFERROR(IF(AND(AE32,AF32)="","",IF(#REF!="Konsolidovani",SUM(AE32,AF32),"")),"")</f>
        <v/>
      </c>
    </row>
    <row r="33" spans="1:33" s="71" customFormat="1" ht="28.5" customHeight="1">
      <c r="A33" s="70">
        <v>0.1</v>
      </c>
      <c r="B33" s="70">
        <v>0.35</v>
      </c>
      <c r="C33" s="70">
        <v>0.60000000000000009</v>
      </c>
      <c r="D33" s="70">
        <v>0.85000000000000031</v>
      </c>
      <c r="E33" s="70">
        <v>1.1100000000000001</v>
      </c>
      <c r="F33" s="70">
        <v>1.3600000000000003</v>
      </c>
      <c r="G33" s="70">
        <v>1.6100000000000005</v>
      </c>
      <c r="H33" s="70">
        <v>1.8600000000000008</v>
      </c>
      <c r="I33" s="70">
        <v>2.1099999999999985</v>
      </c>
      <c r="J33" s="70">
        <v>2.3599999999999932</v>
      </c>
      <c r="K33" s="45" t="str">
        <f t="shared" si="0"/>
        <v/>
      </c>
      <c r="L33" s="45" t="str">
        <f t="shared" si="0"/>
        <v/>
      </c>
      <c r="M33" s="45" t="str">
        <f t="shared" si="0"/>
        <v/>
      </c>
      <c r="N33" s="45" t="str">
        <f t="shared" si="0"/>
        <v/>
      </c>
      <c r="O33" s="45" t="str">
        <f t="shared" si="0"/>
        <v/>
      </c>
      <c r="P33" s="45" t="str">
        <f t="shared" si="0"/>
        <v/>
      </c>
      <c r="Q33" s="45" t="str">
        <f t="shared" si="0"/>
        <v/>
      </c>
      <c r="R33" s="45" t="str">
        <f t="shared" si="0"/>
        <v/>
      </c>
      <c r="S33" s="45" t="str">
        <f t="shared" si="0"/>
        <v/>
      </c>
      <c r="T33" s="45" t="str">
        <f t="shared" si="0"/>
        <v/>
      </c>
      <c r="U33" s="372" t="s">
        <v>2525</v>
      </c>
      <c r="V33" s="372"/>
      <c r="W33" s="128">
        <v>910</v>
      </c>
      <c r="X33" s="129"/>
      <c r="Y33" s="129"/>
      <c r="Z33" s="129"/>
      <c r="AA33" s="129"/>
      <c r="AB33" s="129"/>
      <c r="AC33" s="129"/>
      <c r="AD33" s="129"/>
      <c r="AE33" s="144" t="str">
        <f>IFERROR(IF(AND(X33,Y33,Z33,AA33,AB33,AC33,AD33)="","",SUM(X33,Y33,Z33,AA33,AB33,AC33,AD33)),"")</f>
        <v/>
      </c>
      <c r="AF33" s="129"/>
      <c r="AG33" s="144" t="str">
        <f>IFERROR(IF(AND(AE33,AF33)="","",IF(#REF!="Konsolidovani",SUM(AE33,AF33),"")),"")</f>
        <v/>
      </c>
    </row>
    <row r="34" spans="1:33" s="71" customFormat="1" ht="28.5" customHeight="1">
      <c r="A34" s="70">
        <v>0.11</v>
      </c>
      <c r="B34" s="70">
        <v>0.36</v>
      </c>
      <c r="C34" s="70">
        <v>0.6100000000000001</v>
      </c>
      <c r="D34" s="70">
        <v>0.86000000000000032</v>
      </c>
      <c r="E34" s="70">
        <v>1.1200000000000001</v>
      </c>
      <c r="F34" s="70">
        <v>1.3700000000000003</v>
      </c>
      <c r="G34" s="70">
        <v>1.6200000000000006</v>
      </c>
      <c r="H34" s="70">
        <v>1.8700000000000008</v>
      </c>
      <c r="I34" s="70">
        <v>2.1199999999999983</v>
      </c>
      <c r="J34" s="70">
        <v>2.369999999999993</v>
      </c>
      <c r="K34" s="45" t="str">
        <f t="shared" si="0"/>
        <v/>
      </c>
      <c r="L34" s="45" t="str">
        <f t="shared" si="0"/>
        <v/>
      </c>
      <c r="M34" s="45">
        <f t="shared" si="0"/>
        <v>4131305.5711111114</v>
      </c>
      <c r="N34" s="45" t="str">
        <f t="shared" si="0"/>
        <v/>
      </c>
      <c r="O34" s="45" t="str">
        <f t="shared" si="0"/>
        <v/>
      </c>
      <c r="P34" s="45" t="str">
        <f t="shared" si="0"/>
        <v/>
      </c>
      <c r="Q34" s="45">
        <f t="shared" si="0"/>
        <v>12343119.580000004</v>
      </c>
      <c r="R34" s="45">
        <f t="shared" si="0"/>
        <v>3.8050000000000015</v>
      </c>
      <c r="S34" s="45" t="str">
        <f t="shared" si="0"/>
        <v/>
      </c>
      <c r="T34" s="45" t="str">
        <f t="shared" si="0"/>
        <v/>
      </c>
      <c r="U34" s="372" t="s">
        <v>2526</v>
      </c>
      <c r="V34" s="372"/>
      <c r="W34" s="128">
        <v>911</v>
      </c>
      <c r="X34" s="129"/>
      <c r="Y34" s="129"/>
      <c r="Z34" s="129">
        <v>-60953665</v>
      </c>
      <c r="AA34" s="129"/>
      <c r="AB34" s="129"/>
      <c r="AC34" s="129"/>
      <c r="AD34" s="129">
        <v>60953664</v>
      </c>
      <c r="AE34" s="144">
        <f>IFERROR(IF(AND(X34,Y34,Z34,AA34,AB34,AC34,AD34)="","",SUM(X34,Y34,Z34,AA34,AB34,AC34,AD34)),"")</f>
        <v>-1</v>
      </c>
      <c r="AF34" s="129"/>
      <c r="AG34" s="144" t="str">
        <f>IFERROR(IF(AND(AE34,AF34)="","",IF(#REF!="Konsolidovani",SUM(AE34,AF34),"")),"")</f>
        <v/>
      </c>
    </row>
    <row r="35" spans="1:33" s="72" customFormat="1" ht="28.5" customHeight="1">
      <c r="A35" s="70">
        <v>0.12</v>
      </c>
      <c r="B35" s="70">
        <v>0.37</v>
      </c>
      <c r="C35" s="70">
        <v>0.62000000000000011</v>
      </c>
      <c r="D35" s="70">
        <v>0.87000000000000033</v>
      </c>
      <c r="E35" s="70">
        <v>1.1300000000000001</v>
      </c>
      <c r="F35" s="70">
        <v>1.3800000000000003</v>
      </c>
      <c r="G35" s="70">
        <v>1.6300000000000006</v>
      </c>
      <c r="H35" s="70">
        <v>1.8800000000000008</v>
      </c>
      <c r="I35" s="70">
        <v>2.1299999999999981</v>
      </c>
      <c r="J35" s="70">
        <v>2.3799999999999928</v>
      </c>
      <c r="K35" s="45" t="str">
        <f t="shared" si="0"/>
        <v/>
      </c>
      <c r="L35" s="45" t="str">
        <f t="shared" si="0"/>
        <v/>
      </c>
      <c r="M35" s="45" t="str">
        <f t="shared" si="0"/>
        <v/>
      </c>
      <c r="N35" s="45" t="str">
        <f t="shared" si="0"/>
        <v/>
      </c>
      <c r="O35" s="45" t="str">
        <f t="shared" si="0"/>
        <v/>
      </c>
      <c r="P35" s="45" t="str">
        <f t="shared" si="0"/>
        <v/>
      </c>
      <c r="Q35" s="45" t="str">
        <f t="shared" si="0"/>
        <v/>
      </c>
      <c r="R35" s="45" t="str">
        <f t="shared" si="0"/>
        <v/>
      </c>
      <c r="S35" s="45" t="str">
        <f t="shared" si="0"/>
        <v/>
      </c>
      <c r="T35" s="45" t="str">
        <f t="shared" si="0"/>
        <v/>
      </c>
      <c r="U35" s="370" t="s">
        <v>2527</v>
      </c>
      <c r="V35" s="370"/>
      <c r="W35" s="128">
        <v>912</v>
      </c>
      <c r="X35" s="129"/>
      <c r="Y35" s="129"/>
      <c r="Z35" s="129"/>
      <c r="AA35" s="129"/>
      <c r="AB35" s="129"/>
      <c r="AC35" s="129"/>
      <c r="AD35" s="129"/>
      <c r="AE35" s="144" t="str">
        <f>IFERROR(IF(AND(X35,Y35,Z35,AA35,AB35,AC35,AD35)="","",SUM(X35,Y35,Z35,AA35,AB35,AC35,AD35)),"")</f>
        <v/>
      </c>
      <c r="AF35" s="129"/>
      <c r="AG35" s="144" t="str">
        <f>IFERROR(IF(AND(AE35,AF35)="","",IF(#REF!="Konsolidovani",SUM(AE35,AF35),"")),"")</f>
        <v/>
      </c>
    </row>
    <row r="36" spans="1:33" s="72" customFormat="1" ht="28.5" customHeight="1">
      <c r="A36" s="70"/>
      <c r="B36" s="70"/>
      <c r="C36" s="70"/>
      <c r="D36" s="70"/>
      <c r="E36" s="70"/>
      <c r="F36" s="70"/>
      <c r="G36" s="70"/>
      <c r="H36" s="70"/>
      <c r="I36" s="70"/>
      <c r="J36" s="70"/>
      <c r="K36" s="45"/>
      <c r="L36" s="45"/>
      <c r="M36" s="45"/>
      <c r="N36" s="45"/>
      <c r="O36" s="45"/>
      <c r="P36" s="45"/>
      <c r="Q36" s="45"/>
      <c r="R36" s="45"/>
      <c r="S36" s="45"/>
      <c r="T36" s="45"/>
      <c r="U36" s="140"/>
      <c r="V36" s="141"/>
      <c r="W36" s="132"/>
      <c r="X36" s="133"/>
      <c r="Y36" s="133"/>
      <c r="Z36" s="133"/>
      <c r="AA36" s="133"/>
      <c r="AB36" s="133"/>
      <c r="AC36" s="133"/>
      <c r="AD36" s="133"/>
      <c r="AE36" s="133"/>
      <c r="AF36" s="133"/>
      <c r="AG36" s="134"/>
    </row>
    <row r="37" spans="1:33" s="71" customFormat="1" ht="28.5" customHeight="1">
      <c r="A37" s="70">
        <v>0.13</v>
      </c>
      <c r="B37" s="70">
        <v>0.38</v>
      </c>
      <c r="C37" s="70">
        <v>0.63000000000000012</v>
      </c>
      <c r="D37" s="70">
        <v>0.88000000000000034</v>
      </c>
      <c r="E37" s="70">
        <v>1.1400000000000001</v>
      </c>
      <c r="F37" s="70">
        <v>1.3900000000000003</v>
      </c>
      <c r="G37" s="70">
        <v>1.6400000000000006</v>
      </c>
      <c r="H37" s="70">
        <v>1.8900000000000008</v>
      </c>
      <c r="I37" s="70">
        <v>2.1399999999999979</v>
      </c>
      <c r="J37" s="70">
        <v>2.3899999999999926</v>
      </c>
      <c r="K37" s="45">
        <f t="shared" si="0"/>
        <v>29080538.473000001</v>
      </c>
      <c r="L37" s="45" t="str">
        <f t="shared" si="0"/>
        <v/>
      </c>
      <c r="M37" s="45">
        <f t="shared" si="0"/>
        <v>25923862.810000002</v>
      </c>
      <c r="N37" s="45" t="str">
        <f t="shared" si="0"/>
        <v/>
      </c>
      <c r="O37" s="45" t="str">
        <f t="shared" si="0"/>
        <v/>
      </c>
      <c r="P37" s="45" t="str">
        <f t="shared" si="0"/>
        <v/>
      </c>
      <c r="Q37" s="45">
        <f t="shared" si="0"/>
        <v>9197966.6933333371</v>
      </c>
      <c r="R37" s="45">
        <f t="shared" si="0"/>
        <v>483240618.30700016</v>
      </c>
      <c r="S37" s="45" t="str">
        <f t="shared" si="0"/>
        <v/>
      </c>
      <c r="T37" s="45" t="str">
        <f t="shared" si="0"/>
        <v/>
      </c>
      <c r="U37" s="371" t="s">
        <v>2626</v>
      </c>
      <c r="V37" s="371"/>
      <c r="W37" s="119">
        <v>913</v>
      </c>
      <c r="X37" s="143">
        <f>IFERROR(IF(AND(X25,X29,X31,X32,X33,X34,X35)="","",SUM(X25,X29,X31)-SUM(X32)-SUM(X33)+SUM(X34,X35)),"")</f>
        <v>2236964411</v>
      </c>
      <c r="Y37" s="143" t="str">
        <f>IFERROR(IF(AND(Y25,Y29,Y31,Y32,Y33,Y34,Y35)="","",SUM(Y25,Y29,Y31)-SUM(Y32)-SUM(Y33)+SUM(Y34,Y35)),"")</f>
        <v/>
      </c>
      <c r="Z37" s="143">
        <f t="shared" ref="Z37:AD37" si="3">IFERROR(IF(AND(Z25,Z29,Z31,Z32,Z33,Z34,Z35)="","",SUM(Z25,Z29,Z31)-SUM(Z32)-SUM(Z33)+SUM(Z34,Z35)),"")</f>
        <v>370340874</v>
      </c>
      <c r="AA37" s="143" t="str">
        <f t="shared" si="3"/>
        <v/>
      </c>
      <c r="AB37" s="143" t="str">
        <f t="shared" si="3"/>
        <v/>
      </c>
      <c r="AC37" s="143" t="str">
        <f t="shared" si="3"/>
        <v/>
      </c>
      <c r="AD37" s="143">
        <f t="shared" si="3"/>
        <v>-50476632</v>
      </c>
      <c r="AE37" s="143">
        <f>IFERROR(IF(AND(X37,Y37,Z37,AA37,AB37,AC37,AD37)="","",SUM(X37,Y37,Z37,AA37,AB37,AC37,AD37)),"")</f>
        <v>2556828653</v>
      </c>
      <c r="AF37" s="143" t="str">
        <f>IFERROR(IF(AND(AF25,AF29,AF31,AF32,AF33,AF34,AF35)="","",SUM(AF25,AF29,AF31)-SUM(AF32)-SUM(AF33)+SUM(AF34,AF35)),"")</f>
        <v/>
      </c>
      <c r="AG37" s="143" t="str">
        <f>IFERROR(IF(AND(AE37,AF37)="","",IF(#REF!="Konsolidovani",SUM(AE37,AF37),"")),"")</f>
        <v/>
      </c>
    </row>
    <row r="38" spans="1:33" s="71" customFormat="1" ht="28.5" customHeight="1">
      <c r="A38" s="70"/>
      <c r="B38" s="70"/>
      <c r="C38" s="70"/>
      <c r="D38" s="70"/>
      <c r="E38" s="70"/>
      <c r="F38" s="70"/>
      <c r="G38" s="70"/>
      <c r="H38" s="70"/>
      <c r="I38" s="70"/>
      <c r="J38" s="70"/>
      <c r="K38" s="45"/>
      <c r="L38" s="45"/>
      <c r="M38" s="45"/>
      <c r="N38" s="45"/>
      <c r="O38" s="45"/>
      <c r="P38" s="45"/>
      <c r="Q38" s="45"/>
      <c r="R38" s="45"/>
      <c r="S38" s="45"/>
      <c r="T38" s="45"/>
      <c r="U38" s="135"/>
      <c r="V38" s="136"/>
      <c r="W38" s="137"/>
      <c r="X38" s="138"/>
      <c r="Y38" s="138"/>
      <c r="Z38" s="138"/>
      <c r="AA38" s="138"/>
      <c r="AB38" s="138"/>
      <c r="AC38" s="138"/>
      <c r="AD38" s="138"/>
      <c r="AE38" s="138"/>
      <c r="AF38" s="138"/>
      <c r="AG38" s="139"/>
    </row>
    <row r="39" spans="1:33" s="71" customFormat="1" ht="28.5" customHeight="1">
      <c r="A39" s="70">
        <v>0.14000000000000001</v>
      </c>
      <c r="B39" s="70">
        <v>0.39</v>
      </c>
      <c r="C39" s="70">
        <v>0.64000000000000012</v>
      </c>
      <c r="D39" s="70">
        <v>0.89000000000000035</v>
      </c>
      <c r="E39" s="70">
        <v>1.1500000000000001</v>
      </c>
      <c r="F39" s="70">
        <v>1.4000000000000004</v>
      </c>
      <c r="G39" s="70">
        <v>1.6500000000000006</v>
      </c>
      <c r="H39" s="70">
        <v>1.9000000000000008</v>
      </c>
      <c r="I39" s="70">
        <v>2.1499999999999977</v>
      </c>
      <c r="J39" s="70">
        <v>2.3999999999999924</v>
      </c>
      <c r="K39" s="45" t="str">
        <f t="shared" ref="K39:T53" si="4">IF(LEN(X39)=0,"",1+ABS((X39*A39)/LEN(X39))+A39)</f>
        <v/>
      </c>
      <c r="L39" s="45" t="str">
        <f t="shared" si="4"/>
        <v/>
      </c>
      <c r="M39" s="45" t="str">
        <f t="shared" si="4"/>
        <v/>
      </c>
      <c r="N39" s="45" t="str">
        <f t="shared" si="4"/>
        <v/>
      </c>
      <c r="O39" s="45" t="str">
        <f t="shared" si="4"/>
        <v/>
      </c>
      <c r="P39" s="45" t="str">
        <f t="shared" si="4"/>
        <v/>
      </c>
      <c r="Q39" s="45" t="str">
        <f t="shared" si="4"/>
        <v/>
      </c>
      <c r="R39" s="45" t="str">
        <f t="shared" si="4"/>
        <v/>
      </c>
      <c r="S39" s="45" t="str">
        <f t="shared" si="4"/>
        <v/>
      </c>
      <c r="T39" s="45" t="str">
        <f t="shared" si="4"/>
        <v/>
      </c>
      <c r="U39" s="372" t="s">
        <v>2528</v>
      </c>
      <c r="V39" s="372"/>
      <c r="W39" s="128">
        <v>914</v>
      </c>
      <c r="X39" s="129"/>
      <c r="Y39" s="129"/>
      <c r="Z39" s="129"/>
      <c r="AA39" s="129"/>
      <c r="AB39" s="129"/>
      <c r="AC39" s="129"/>
      <c r="AD39" s="129"/>
      <c r="AE39" s="144" t="str">
        <f>IFERROR(IF(AND(X39,Y39,Z39,AA39,AB39,AC39,AD39)="","",SUM(X39,Y39,Z39,AA39,AB39,AC39,AD39)),"")</f>
        <v/>
      </c>
      <c r="AF39" s="129"/>
      <c r="AG39" s="144" t="str">
        <f>IFERROR(IF(AND(AE39,AF39)="","",IF(#REF!="Konsolidovani",SUM(AE39,AF39),"")),"")</f>
        <v/>
      </c>
    </row>
    <row r="40" spans="1:33" s="72" customFormat="1" ht="28.5" customHeight="1">
      <c r="A40" s="70">
        <v>0.15</v>
      </c>
      <c r="B40" s="70">
        <v>0.4</v>
      </c>
      <c r="C40" s="70">
        <v>0.65000000000000013</v>
      </c>
      <c r="D40" s="70">
        <v>0.90000000000000036</v>
      </c>
      <c r="E40" s="70">
        <v>1.1600000000000001</v>
      </c>
      <c r="F40" s="70">
        <v>1.4100000000000004</v>
      </c>
      <c r="G40" s="70">
        <v>1.6600000000000006</v>
      </c>
      <c r="H40" s="70">
        <v>1.9100000000000008</v>
      </c>
      <c r="I40" s="70">
        <v>2.1599999999999975</v>
      </c>
      <c r="J40" s="70">
        <v>2.4099999999999921</v>
      </c>
      <c r="K40" s="45" t="str">
        <f t="shared" si="4"/>
        <v/>
      </c>
      <c r="L40" s="45" t="str">
        <f t="shared" si="4"/>
        <v/>
      </c>
      <c r="M40" s="45" t="str">
        <f t="shared" si="4"/>
        <v/>
      </c>
      <c r="N40" s="45" t="str">
        <f t="shared" si="4"/>
        <v/>
      </c>
      <c r="O40" s="45" t="str">
        <f t="shared" si="4"/>
        <v/>
      </c>
      <c r="P40" s="45" t="str">
        <f t="shared" si="4"/>
        <v/>
      </c>
      <c r="Q40" s="45" t="str">
        <f t="shared" si="4"/>
        <v/>
      </c>
      <c r="R40" s="45" t="str">
        <f t="shared" si="4"/>
        <v/>
      </c>
      <c r="S40" s="45" t="str">
        <f t="shared" si="4"/>
        <v/>
      </c>
      <c r="T40" s="45" t="str">
        <f t="shared" si="4"/>
        <v/>
      </c>
      <c r="U40" s="372" t="s">
        <v>2529</v>
      </c>
      <c r="V40" s="372"/>
      <c r="W40" s="128">
        <v>915</v>
      </c>
      <c r="X40" s="129"/>
      <c r="Y40" s="129"/>
      <c r="Z40" s="129"/>
      <c r="AA40" s="129"/>
      <c r="AB40" s="129"/>
      <c r="AC40" s="129"/>
      <c r="AD40" s="129"/>
      <c r="AE40" s="144" t="str">
        <f>IFERROR(IF(AND(X40,Y40,Z40,AA40,AB40,AC40,AD40)="","",SUM(X40,Y40,Z40,AA40,AB40,AC40,AD40)),"")</f>
        <v/>
      </c>
      <c r="AF40" s="129"/>
      <c r="AG40" s="144" t="str">
        <f>IFERROR(IF(AND(AE40,AF40)="","",IF(#REF!="Konsolidovani",SUM(AE40,AF40),"")),"")</f>
        <v/>
      </c>
    </row>
    <row r="41" spans="1:33" s="71" customFormat="1" ht="28.5" customHeight="1">
      <c r="A41" s="70">
        <v>0.16</v>
      </c>
      <c r="B41" s="70">
        <v>0.41</v>
      </c>
      <c r="C41" s="70">
        <v>0.66000000000000014</v>
      </c>
      <c r="D41" s="70">
        <v>0.91000000000000036</v>
      </c>
      <c r="E41" s="70">
        <v>1.1700000000000002</v>
      </c>
      <c r="F41" s="70">
        <v>1.4200000000000004</v>
      </c>
      <c r="G41" s="70">
        <v>1.6700000000000006</v>
      </c>
      <c r="H41" s="70">
        <v>1.9200000000000008</v>
      </c>
      <c r="I41" s="70">
        <v>2.1699999999999973</v>
      </c>
      <c r="J41" s="70">
        <v>2.4199999999999919</v>
      </c>
      <c r="K41" s="45">
        <f t="shared" si="4"/>
        <v>35791431.735999994</v>
      </c>
      <c r="L41" s="45" t="str">
        <f t="shared" si="4"/>
        <v/>
      </c>
      <c r="M41" s="45">
        <f t="shared" si="4"/>
        <v>27158332.420000006</v>
      </c>
      <c r="N41" s="45" t="str">
        <f t="shared" si="4"/>
        <v/>
      </c>
      <c r="O41" s="45" t="str">
        <f t="shared" si="4"/>
        <v/>
      </c>
      <c r="P41" s="45" t="str">
        <f t="shared" si="4"/>
        <v/>
      </c>
      <c r="Q41" s="45">
        <f t="shared" si="4"/>
        <v>9366222.1633333359</v>
      </c>
      <c r="R41" s="45">
        <f t="shared" si="4"/>
        <v>490911104.29600024</v>
      </c>
      <c r="S41" s="45" t="str">
        <f t="shared" si="4"/>
        <v/>
      </c>
      <c r="T41" s="45" t="str">
        <f t="shared" si="4"/>
        <v/>
      </c>
      <c r="U41" s="371" t="s">
        <v>2627</v>
      </c>
      <c r="V41" s="371"/>
      <c r="W41" s="119">
        <v>916</v>
      </c>
      <c r="X41" s="143">
        <f>IFERROR(IF(AND(X37,X39,X40)="","",SUM(X37,X39,X40)),"")</f>
        <v>2236964411</v>
      </c>
      <c r="Y41" s="143" t="str">
        <f t="shared" ref="Y41:AD41" si="5">IFERROR(IF(AND(Y37,Y39,Y40)="","",SUM(Y37,Y39,Y40)),"")</f>
        <v/>
      </c>
      <c r="Z41" s="143">
        <f t="shared" si="5"/>
        <v>370340874</v>
      </c>
      <c r="AA41" s="143" t="str">
        <f t="shared" si="5"/>
        <v/>
      </c>
      <c r="AB41" s="143" t="str">
        <f t="shared" si="5"/>
        <v/>
      </c>
      <c r="AC41" s="143" t="str">
        <f t="shared" si="5"/>
        <v/>
      </c>
      <c r="AD41" s="143">
        <f t="shared" si="5"/>
        <v>-50476632</v>
      </c>
      <c r="AE41" s="143">
        <f>IFERROR(IF(AND(X41,Y41,Z41,AA41,AB41,AC41,AD41)="","",SUM(X41,Y41,Z41,AA41,AB41,AC41,AD41)),"")</f>
        <v>2556828653</v>
      </c>
      <c r="AF41" s="143" t="str">
        <f>IFERROR(IF(AND(AF37,AF39,AF40)="","",SUM(AF37,AF39,AF40)),"")</f>
        <v/>
      </c>
      <c r="AG41" s="144" t="str">
        <f>IFERROR(IF(AND(AE41,AF41)="","",IF(#REF!="Konsolidovani",SUM(AE41,AF41),"")),"")</f>
        <v/>
      </c>
    </row>
    <row r="42" spans="1:33" s="71" customFormat="1" ht="28.5" customHeight="1">
      <c r="A42" s="70"/>
      <c r="B42" s="70"/>
      <c r="C42" s="70"/>
      <c r="D42" s="70"/>
      <c r="E42" s="70"/>
      <c r="F42" s="70"/>
      <c r="G42" s="70"/>
      <c r="H42" s="70"/>
      <c r="I42" s="70"/>
      <c r="J42" s="70"/>
      <c r="K42" s="45"/>
      <c r="L42" s="45"/>
      <c r="M42" s="45"/>
      <c r="N42" s="45"/>
      <c r="O42" s="45"/>
      <c r="P42" s="45"/>
      <c r="Q42" s="45"/>
      <c r="R42" s="45"/>
      <c r="S42" s="45"/>
      <c r="T42" s="45"/>
      <c r="U42" s="130"/>
      <c r="V42" s="131"/>
      <c r="W42" s="137"/>
      <c r="X42" s="138"/>
      <c r="Y42" s="138"/>
      <c r="Z42" s="138"/>
      <c r="AA42" s="138"/>
      <c r="AB42" s="138"/>
      <c r="AC42" s="138"/>
      <c r="AD42" s="138"/>
      <c r="AE42" s="138"/>
      <c r="AF42" s="138"/>
      <c r="AG42" s="139"/>
    </row>
    <row r="43" spans="1:33" s="71" customFormat="1" ht="28.5" customHeight="1">
      <c r="A43" s="70">
        <v>0.17</v>
      </c>
      <c r="B43" s="70">
        <v>0.42</v>
      </c>
      <c r="C43" s="70">
        <v>0.67000000000000015</v>
      </c>
      <c r="D43" s="70">
        <v>0.92000000000000037</v>
      </c>
      <c r="E43" s="70">
        <v>1.1800000000000002</v>
      </c>
      <c r="F43" s="70">
        <v>1.4300000000000004</v>
      </c>
      <c r="G43" s="70">
        <v>1.6800000000000006</v>
      </c>
      <c r="H43" s="70">
        <v>1.9300000000000008</v>
      </c>
      <c r="I43" s="70">
        <v>2.1799999999999971</v>
      </c>
      <c r="J43" s="70">
        <v>2.4299999999999917</v>
      </c>
      <c r="K43" s="45" t="str">
        <f t="shared" si="4"/>
        <v/>
      </c>
      <c r="L43" s="45" t="str">
        <f t="shared" si="4"/>
        <v/>
      </c>
      <c r="M43" s="45" t="str">
        <f t="shared" si="4"/>
        <v/>
      </c>
      <c r="N43" s="45" t="str">
        <f t="shared" si="4"/>
        <v/>
      </c>
      <c r="O43" s="45" t="str">
        <f t="shared" si="4"/>
        <v/>
      </c>
      <c r="P43" s="45" t="str">
        <f t="shared" si="4"/>
        <v/>
      </c>
      <c r="Q43" s="45">
        <f t="shared" si="4"/>
        <v>2181961.060000001</v>
      </c>
      <c r="R43" s="45">
        <f t="shared" si="4"/>
        <v>2506657.4975000015</v>
      </c>
      <c r="S43" s="45" t="str">
        <f t="shared" si="4"/>
        <v/>
      </c>
      <c r="T43" s="45" t="str">
        <f t="shared" si="4"/>
        <v/>
      </c>
      <c r="U43" s="372" t="s">
        <v>2530</v>
      </c>
      <c r="V43" s="372"/>
      <c r="W43" s="128">
        <v>917</v>
      </c>
      <c r="X43" s="129"/>
      <c r="Y43" s="129"/>
      <c r="Z43" s="129"/>
      <c r="AA43" s="129"/>
      <c r="AB43" s="129"/>
      <c r="AC43" s="129"/>
      <c r="AD43" s="129">
        <v>10390278</v>
      </c>
      <c r="AE43" s="144">
        <f>IFERROR(IF(AND(X43,Y43,Z43,AA43,AB43,AC43,AD43)="","",SUM(X43,Y43,Z43,AA43,AB43,AC43,AD43)),"")</f>
        <v>10390278</v>
      </c>
      <c r="AF43" s="129"/>
      <c r="AG43" s="144" t="str">
        <f>IFERROR(IF(AND(AE43,AF43)="","",IF(#REF!="Konsolidovani",SUM(AE43,AF43),"")),"")</f>
        <v/>
      </c>
    </row>
    <row r="44" spans="1:33" s="71" customFormat="1" ht="28.5" customHeight="1">
      <c r="A44" s="70">
        <v>0.18</v>
      </c>
      <c r="B44" s="70">
        <v>0.43</v>
      </c>
      <c r="C44" s="70">
        <v>0.68000000000000016</v>
      </c>
      <c r="D44" s="70">
        <v>0.93000000000000038</v>
      </c>
      <c r="E44" s="70">
        <v>1.1900000000000002</v>
      </c>
      <c r="F44" s="70">
        <v>1.4400000000000004</v>
      </c>
      <c r="G44" s="70">
        <v>1.6900000000000006</v>
      </c>
      <c r="H44" s="70">
        <v>1.9400000000000008</v>
      </c>
      <c r="I44" s="70">
        <v>2.1899999999999968</v>
      </c>
      <c r="J44" s="70">
        <v>2.4399999999999915</v>
      </c>
      <c r="K44" s="45" t="str">
        <f t="shared" si="4"/>
        <v/>
      </c>
      <c r="L44" s="45" t="str">
        <f t="shared" si="4"/>
        <v/>
      </c>
      <c r="M44" s="45" t="str">
        <f t="shared" si="4"/>
        <v/>
      </c>
      <c r="N44" s="45" t="str">
        <f t="shared" si="4"/>
        <v/>
      </c>
      <c r="O44" s="45" t="str">
        <f t="shared" si="4"/>
        <v/>
      </c>
      <c r="P44" s="45" t="str">
        <f t="shared" si="4"/>
        <v/>
      </c>
      <c r="Q44" s="45" t="str">
        <f t="shared" si="4"/>
        <v/>
      </c>
      <c r="R44" s="45" t="str">
        <f t="shared" si="4"/>
        <v/>
      </c>
      <c r="S44" s="45" t="str">
        <f t="shared" si="4"/>
        <v/>
      </c>
      <c r="T44" s="45" t="str">
        <f t="shared" si="4"/>
        <v/>
      </c>
      <c r="U44" s="372" t="s">
        <v>2531</v>
      </c>
      <c r="V44" s="372"/>
      <c r="W44" s="128">
        <v>918</v>
      </c>
      <c r="X44" s="129"/>
      <c r="Y44" s="129"/>
      <c r="Z44" s="129"/>
      <c r="AA44" s="129"/>
      <c r="AB44" s="129"/>
      <c r="AC44" s="129"/>
      <c r="AD44" s="129"/>
      <c r="AE44" s="144" t="str">
        <f>IFERROR(IF(AND(X44,Y44,Z44,AA44,AB44,AC44,AD44)="","",SUM(X44,Y44,Z44,AA44,AB44,AC44,AD44)),"")</f>
        <v/>
      </c>
      <c r="AF44" s="129"/>
      <c r="AG44" s="144" t="str">
        <f>IFERROR(IF(AND(AE44,AF44)="","",IF(#REF!="Konsolidovani",SUM(AE44,AF44),"")),"")</f>
        <v/>
      </c>
    </row>
    <row r="45" spans="1:33" s="71" customFormat="1" ht="28.5" customHeight="1">
      <c r="A45" s="70">
        <v>0.19</v>
      </c>
      <c r="B45" s="70">
        <v>0.44</v>
      </c>
      <c r="C45" s="70">
        <v>0.69000000000000017</v>
      </c>
      <c r="D45" s="70">
        <v>0.94000000000000039</v>
      </c>
      <c r="E45" s="70">
        <v>1.2000000000000002</v>
      </c>
      <c r="F45" s="70">
        <v>1.4500000000000004</v>
      </c>
      <c r="G45" s="70">
        <v>1.7000000000000006</v>
      </c>
      <c r="H45" s="70">
        <v>1.9500000000000008</v>
      </c>
      <c r="I45" s="70">
        <v>2.1999999999999966</v>
      </c>
      <c r="J45" s="70">
        <v>2.4499999999999913</v>
      </c>
      <c r="K45" s="45" t="str">
        <f t="shared" si="4"/>
        <v/>
      </c>
      <c r="L45" s="45" t="str">
        <f t="shared" si="4"/>
        <v/>
      </c>
      <c r="M45" s="45" t="str">
        <f t="shared" si="4"/>
        <v/>
      </c>
      <c r="N45" s="45" t="str">
        <f t="shared" si="4"/>
        <v/>
      </c>
      <c r="O45" s="45" t="str">
        <f t="shared" si="4"/>
        <v/>
      </c>
      <c r="P45" s="45" t="str">
        <f t="shared" si="4"/>
        <v/>
      </c>
      <c r="Q45" s="45">
        <f t="shared" si="4"/>
        <v>2207936.7750000008</v>
      </c>
      <c r="R45" s="45">
        <f t="shared" si="4"/>
        <v>2532633.2125000013</v>
      </c>
      <c r="S45" s="45" t="str">
        <f t="shared" si="4"/>
        <v/>
      </c>
      <c r="T45" s="45" t="str">
        <f t="shared" si="4"/>
        <v/>
      </c>
      <c r="U45" s="371" t="s">
        <v>2532</v>
      </c>
      <c r="V45" s="372"/>
      <c r="W45" s="119">
        <v>919</v>
      </c>
      <c r="X45" s="143" t="str">
        <f t="shared" ref="X45:AD45" si="6">IFERROR(IF(AND(X43,X44)="","",SUM(X43,X44)),"")</f>
        <v/>
      </c>
      <c r="Y45" s="143" t="str">
        <f t="shared" si="6"/>
        <v/>
      </c>
      <c r="Z45" s="143" t="str">
        <f t="shared" si="6"/>
        <v/>
      </c>
      <c r="AA45" s="143" t="str">
        <f t="shared" si="6"/>
        <v/>
      </c>
      <c r="AB45" s="143" t="str">
        <f t="shared" si="6"/>
        <v/>
      </c>
      <c r="AC45" s="143" t="str">
        <f t="shared" si="6"/>
        <v/>
      </c>
      <c r="AD45" s="143">
        <f t="shared" si="6"/>
        <v>10390278</v>
      </c>
      <c r="AE45" s="143">
        <f>IFERROR(IF(AND(X45,Y45,Z45,AA45,AB45,AC45,AD45)="","",SUM(X45,Y45,Z45,AA45,AB45,AC45,AD45)),"")</f>
        <v>10390278</v>
      </c>
      <c r="AF45" s="143" t="str">
        <f>IFERROR(IF(AND(AF43,AF44)="","",SUM(AF43,AF44)),"")</f>
        <v/>
      </c>
      <c r="AG45" s="144" t="str">
        <f>IFERROR(IF(AND(AE45,AF45)="","",IF(#REF!="Konsolidovani",SUM(AE45,AF45),"")),"")</f>
        <v/>
      </c>
    </row>
    <row r="46" spans="1:33" s="71" customFormat="1" ht="28.5" customHeight="1">
      <c r="A46" s="70"/>
      <c r="B46" s="70"/>
      <c r="C46" s="70"/>
      <c r="D46" s="70"/>
      <c r="E46" s="70"/>
      <c r="F46" s="70"/>
      <c r="G46" s="70"/>
      <c r="H46" s="70"/>
      <c r="I46" s="70"/>
      <c r="J46" s="70"/>
      <c r="K46" s="45"/>
      <c r="L46" s="45"/>
      <c r="M46" s="45"/>
      <c r="N46" s="45"/>
      <c r="O46" s="45"/>
      <c r="P46" s="45"/>
      <c r="Q46" s="45"/>
      <c r="R46" s="45"/>
      <c r="S46" s="45"/>
      <c r="T46" s="45"/>
      <c r="U46" s="135"/>
      <c r="V46" s="136"/>
      <c r="W46" s="137"/>
      <c r="X46" s="138"/>
      <c r="Y46" s="138"/>
      <c r="Z46" s="138"/>
      <c r="AA46" s="138"/>
      <c r="AB46" s="138"/>
      <c r="AC46" s="138"/>
      <c r="AD46" s="138"/>
      <c r="AE46" s="138"/>
      <c r="AF46" s="138"/>
      <c r="AG46" s="139"/>
    </row>
    <row r="47" spans="1:33" s="71" customFormat="1" ht="28.5" customHeight="1">
      <c r="A47" s="70">
        <v>0.2</v>
      </c>
      <c r="B47" s="70">
        <v>0.45</v>
      </c>
      <c r="C47" s="70">
        <v>0.70000000000000018</v>
      </c>
      <c r="D47" s="70">
        <v>0.9500000000000004</v>
      </c>
      <c r="E47" s="70">
        <v>1.2100000000000002</v>
      </c>
      <c r="F47" s="70">
        <v>1.4600000000000004</v>
      </c>
      <c r="G47" s="70">
        <v>1.7100000000000006</v>
      </c>
      <c r="H47" s="70">
        <v>1.9600000000000009</v>
      </c>
      <c r="I47" s="70">
        <v>2.2099999999999964</v>
      </c>
      <c r="J47" s="70">
        <v>2.4599999999999911</v>
      </c>
      <c r="K47" s="45" t="str">
        <f t="shared" si="4"/>
        <v/>
      </c>
      <c r="L47" s="45" t="str">
        <f t="shared" si="4"/>
        <v/>
      </c>
      <c r="M47" s="45" t="str">
        <f t="shared" si="4"/>
        <v/>
      </c>
      <c r="N47" s="45" t="str">
        <f t="shared" si="4"/>
        <v/>
      </c>
      <c r="O47" s="45" t="str">
        <f t="shared" si="4"/>
        <v/>
      </c>
      <c r="P47" s="45" t="str">
        <f t="shared" si="4"/>
        <v/>
      </c>
      <c r="Q47" s="45" t="str">
        <f t="shared" si="4"/>
        <v/>
      </c>
      <c r="R47" s="45" t="str">
        <f t="shared" si="4"/>
        <v/>
      </c>
      <c r="S47" s="45" t="str">
        <f t="shared" si="4"/>
        <v/>
      </c>
      <c r="T47" s="45" t="str">
        <f t="shared" si="4"/>
        <v/>
      </c>
      <c r="U47" s="372" t="s">
        <v>2533</v>
      </c>
      <c r="V47" s="372"/>
      <c r="W47" s="128">
        <v>920</v>
      </c>
      <c r="X47" s="129"/>
      <c r="Y47" s="129"/>
      <c r="Z47" s="129"/>
      <c r="AA47" s="129"/>
      <c r="AB47" s="129"/>
      <c r="AC47" s="129"/>
      <c r="AD47" s="129"/>
      <c r="AE47" s="144" t="str">
        <f>IFERROR(IF(AND(X47,Y47,Z47,AA47,AB47,AC47,AD47)="","",SUM(X47,Y47,Z47,AA47,AB47,AC47,AD47)),"")</f>
        <v/>
      </c>
      <c r="AF47" s="129"/>
      <c r="AG47" s="144" t="str">
        <f>IFERROR(IF(AND(AE47,AF47)="","",IF(#REF!="Konsolidovani",SUM(AE47,AF47),"")),"")</f>
        <v/>
      </c>
    </row>
    <row r="48" spans="1:33" s="71" customFormat="1" ht="28.5" customHeight="1">
      <c r="A48" s="70">
        <v>0.21</v>
      </c>
      <c r="B48" s="70">
        <v>0.46</v>
      </c>
      <c r="C48" s="70">
        <v>0.71000000000000019</v>
      </c>
      <c r="D48" s="70">
        <v>0.96000000000000041</v>
      </c>
      <c r="E48" s="70">
        <v>1.2200000000000002</v>
      </c>
      <c r="F48" s="70">
        <v>1.4700000000000004</v>
      </c>
      <c r="G48" s="70">
        <v>1.7200000000000006</v>
      </c>
      <c r="H48" s="70">
        <v>1.9700000000000009</v>
      </c>
      <c r="I48" s="70">
        <v>2.2199999999999962</v>
      </c>
      <c r="J48" s="70">
        <v>2.4699999999999909</v>
      </c>
      <c r="K48" s="45" t="str">
        <f t="shared" si="4"/>
        <v/>
      </c>
      <c r="L48" s="45" t="str">
        <f t="shared" si="4"/>
        <v/>
      </c>
      <c r="M48" s="45" t="str">
        <f t="shared" si="4"/>
        <v/>
      </c>
      <c r="N48" s="45" t="str">
        <f t="shared" si="4"/>
        <v/>
      </c>
      <c r="O48" s="45" t="str">
        <f t="shared" si="4"/>
        <v/>
      </c>
      <c r="P48" s="45" t="str">
        <f t="shared" si="4"/>
        <v/>
      </c>
      <c r="Q48" s="45" t="str">
        <f t="shared" si="4"/>
        <v/>
      </c>
      <c r="R48" s="45" t="str">
        <f t="shared" si="4"/>
        <v/>
      </c>
      <c r="S48" s="45" t="str">
        <f t="shared" si="4"/>
        <v/>
      </c>
      <c r="T48" s="45" t="str">
        <f t="shared" si="4"/>
        <v/>
      </c>
      <c r="U48" s="372" t="s">
        <v>2534</v>
      </c>
      <c r="V48" s="372"/>
      <c r="W48" s="128">
        <v>921</v>
      </c>
      <c r="X48" s="129"/>
      <c r="Y48" s="129"/>
      <c r="Z48" s="129"/>
      <c r="AA48" s="129"/>
      <c r="AB48" s="129"/>
      <c r="AC48" s="129"/>
      <c r="AD48" s="129"/>
      <c r="AE48" s="144" t="str">
        <f>IFERROR(IF(AND(X48,Y48,Z48,AA48,AB48,AC48,AD48)="","",SUM(X48,Y48,Z48,AA48,AB48,AC48,AD48)),"")</f>
        <v/>
      </c>
      <c r="AF48" s="129"/>
      <c r="AG48" s="144" t="str">
        <f>IFERROR(IF(AND(AE48,AF48)="","",IF(#REF!="Konsolidovani",SUM(AE48,AF48),"")),"")</f>
        <v/>
      </c>
    </row>
    <row r="49" spans="1:33" s="71" customFormat="1" ht="28.5" customHeight="1">
      <c r="A49" s="70">
        <v>0.22</v>
      </c>
      <c r="B49" s="70">
        <v>0.47</v>
      </c>
      <c r="C49" s="70">
        <v>0.7200000000000002</v>
      </c>
      <c r="D49" s="70">
        <v>0.97000000000000042</v>
      </c>
      <c r="E49" s="70">
        <v>1.2300000000000002</v>
      </c>
      <c r="F49" s="70">
        <v>1.4800000000000004</v>
      </c>
      <c r="G49" s="70">
        <v>1.7300000000000006</v>
      </c>
      <c r="H49" s="70">
        <v>1.9800000000000009</v>
      </c>
      <c r="I49" s="70">
        <v>2.229999999999996</v>
      </c>
      <c r="J49" s="70">
        <v>2.4799999999999907</v>
      </c>
      <c r="K49" s="45" t="str">
        <f t="shared" si="4"/>
        <v/>
      </c>
      <c r="L49" s="45" t="str">
        <f t="shared" si="4"/>
        <v/>
      </c>
      <c r="M49" s="45" t="str">
        <f t="shared" si="4"/>
        <v/>
      </c>
      <c r="N49" s="45" t="str">
        <f t="shared" si="4"/>
        <v/>
      </c>
      <c r="O49" s="45" t="str">
        <f t="shared" si="4"/>
        <v/>
      </c>
      <c r="P49" s="45" t="str">
        <f t="shared" si="4"/>
        <v/>
      </c>
      <c r="Q49" s="45" t="str">
        <f t="shared" si="4"/>
        <v/>
      </c>
      <c r="R49" s="45" t="str">
        <f t="shared" si="4"/>
        <v/>
      </c>
      <c r="S49" s="45" t="str">
        <f t="shared" si="4"/>
        <v/>
      </c>
      <c r="T49" s="45" t="str">
        <f t="shared" si="4"/>
        <v/>
      </c>
      <c r="U49" s="372" t="s">
        <v>2535</v>
      </c>
      <c r="V49" s="372"/>
      <c r="W49" s="128">
        <v>922</v>
      </c>
      <c r="X49" s="129"/>
      <c r="Y49" s="129"/>
      <c r="Z49" s="129"/>
      <c r="AA49" s="129"/>
      <c r="AB49" s="129"/>
      <c r="AC49" s="129"/>
      <c r="AD49" s="129"/>
      <c r="AE49" s="144" t="str">
        <f>IFERROR(IF(AND(X49,Y49,Z49,AA49,AB49,AC49,AD49)="","",SUM(X49,Y49,Z49,AA49,AB49,AC49,AD49)),"")</f>
        <v/>
      </c>
      <c r="AF49" s="129"/>
      <c r="AG49" s="144" t="str">
        <f>IFERROR(IF(AND(AE49,AF49)="","",IF(#REF!="Konsolidovani",SUM(AE49,AF49),"")),"")</f>
        <v/>
      </c>
    </row>
    <row r="50" spans="1:33" s="71" customFormat="1" ht="28.5" customHeight="1">
      <c r="A50" s="70">
        <v>0.23</v>
      </c>
      <c r="B50" s="70">
        <v>0.48</v>
      </c>
      <c r="C50" s="70">
        <v>0.7300000000000002</v>
      </c>
      <c r="D50" s="70">
        <v>0.98000000000000043</v>
      </c>
      <c r="E50" s="70">
        <v>1.2400000000000002</v>
      </c>
      <c r="F50" s="70">
        <v>1.4900000000000004</v>
      </c>
      <c r="G50" s="70">
        <v>1.7400000000000007</v>
      </c>
      <c r="H50" s="70">
        <v>1.9900000000000009</v>
      </c>
      <c r="I50" s="70">
        <v>2.2399999999999958</v>
      </c>
      <c r="J50" s="70">
        <v>2.4899999999999904</v>
      </c>
      <c r="K50" s="45" t="str">
        <f t="shared" si="4"/>
        <v/>
      </c>
      <c r="L50" s="45" t="str">
        <f t="shared" si="4"/>
        <v/>
      </c>
      <c r="M50" s="45">
        <f t="shared" si="4"/>
        <v>4094217.4366666675</v>
      </c>
      <c r="N50" s="45" t="str">
        <f t="shared" si="4"/>
        <v/>
      </c>
      <c r="O50" s="45" t="str">
        <f t="shared" si="4"/>
        <v/>
      </c>
      <c r="P50" s="45" t="str">
        <f t="shared" si="4"/>
        <v/>
      </c>
      <c r="Q50" s="45">
        <f t="shared" si="4"/>
        <v>10978670.200000005</v>
      </c>
      <c r="R50" s="45">
        <f t="shared" si="4"/>
        <v>2.9900000000000011</v>
      </c>
      <c r="S50" s="45" t="str">
        <f t="shared" si="4"/>
        <v/>
      </c>
      <c r="T50" s="45" t="str">
        <f t="shared" si="4"/>
        <v/>
      </c>
      <c r="U50" s="127" t="s">
        <v>2536</v>
      </c>
      <c r="V50" s="127"/>
      <c r="W50" s="128">
        <v>923</v>
      </c>
      <c r="X50" s="129"/>
      <c r="Y50" s="129"/>
      <c r="Z50" s="129">
        <v>-50476632</v>
      </c>
      <c r="AA50" s="129"/>
      <c r="AB50" s="129"/>
      <c r="AC50" s="129"/>
      <c r="AD50" s="129">
        <v>50476632</v>
      </c>
      <c r="AE50" s="144">
        <f>IFERROR(IF(AND(X50,Y50,Z50,AA50,AB50,AC50,AD50)="","",SUM(X50,Y50,Z50,AA50,AB50,AC50,AD50)),"")</f>
        <v>0</v>
      </c>
      <c r="AF50" s="129"/>
      <c r="AG50" s="144" t="str">
        <f>IFERROR(IF(AND(AE50,AF50)="","",IF(#REF!="Konsolidovani",SUM(AE50,AF50),"")),"")</f>
        <v/>
      </c>
    </row>
    <row r="51" spans="1:33" s="71" customFormat="1" ht="28.5" customHeight="1">
      <c r="A51" s="70">
        <v>0.24</v>
      </c>
      <c r="B51" s="70">
        <v>0.49</v>
      </c>
      <c r="C51" s="70">
        <v>0.74000000000000021</v>
      </c>
      <c r="D51" s="70">
        <v>0.99000000000000044</v>
      </c>
      <c r="E51" s="70">
        <v>1.2500000000000002</v>
      </c>
      <c r="F51" s="70">
        <v>1.5000000000000004</v>
      </c>
      <c r="G51" s="70">
        <v>1.7500000000000007</v>
      </c>
      <c r="H51" s="70">
        <v>2.0000000000000009</v>
      </c>
      <c r="I51" s="70">
        <v>2.2499999999999956</v>
      </c>
      <c r="J51" s="70">
        <v>2.4999999999999902</v>
      </c>
      <c r="K51" s="45" t="str">
        <f t="shared" si="4"/>
        <v/>
      </c>
      <c r="L51" s="45" t="str">
        <f t="shared" si="4"/>
        <v/>
      </c>
      <c r="M51" s="45" t="str">
        <f t="shared" si="4"/>
        <v/>
      </c>
      <c r="N51" s="45" t="str">
        <f t="shared" si="4"/>
        <v/>
      </c>
      <c r="O51" s="45" t="str">
        <f t="shared" si="4"/>
        <v/>
      </c>
      <c r="P51" s="45" t="str">
        <f t="shared" si="4"/>
        <v/>
      </c>
      <c r="Q51" s="45" t="str">
        <f t="shared" si="4"/>
        <v/>
      </c>
      <c r="R51" s="45" t="str">
        <f t="shared" si="4"/>
        <v/>
      </c>
      <c r="S51" s="45" t="str">
        <f t="shared" si="4"/>
        <v/>
      </c>
      <c r="T51" s="45" t="str">
        <f t="shared" si="4"/>
        <v/>
      </c>
      <c r="U51" s="127" t="s">
        <v>2537</v>
      </c>
      <c r="V51" s="127"/>
      <c r="W51" s="128">
        <v>924</v>
      </c>
      <c r="X51" s="129"/>
      <c r="Y51" s="129"/>
      <c r="Z51" s="129"/>
      <c r="AA51" s="129"/>
      <c r="AB51" s="129"/>
      <c r="AC51" s="129"/>
      <c r="AD51" s="129"/>
      <c r="AE51" s="144" t="str">
        <f>IFERROR(IF(AND(X51,Y51,Z51,AA51,AB51,AC51,AD51)="","",SUM(X51,Y51,Z51,AA51,AB51,AC51,AD51)),"")</f>
        <v/>
      </c>
      <c r="AF51" s="129"/>
      <c r="AG51" s="144" t="str">
        <f>IFERROR(IF(AND(AE51,AF51)="","",IF(#REF!="Konsolidovani",SUM(AE51,AF51),"")),"")</f>
        <v/>
      </c>
    </row>
    <row r="52" spans="1:33" s="71" customFormat="1" ht="28.5" customHeight="1">
      <c r="A52" s="70"/>
      <c r="B52" s="70"/>
      <c r="C52" s="70"/>
      <c r="D52" s="70"/>
      <c r="E52" s="70"/>
      <c r="F52" s="70"/>
      <c r="G52" s="70"/>
      <c r="H52" s="70"/>
      <c r="I52" s="70"/>
      <c r="J52" s="70"/>
      <c r="K52" s="45"/>
      <c r="L52" s="45"/>
      <c r="M52" s="45"/>
      <c r="N52" s="45"/>
      <c r="O52" s="45"/>
      <c r="P52" s="45"/>
      <c r="Q52" s="45"/>
      <c r="R52" s="45"/>
      <c r="S52" s="45"/>
      <c r="T52" s="45"/>
      <c r="U52" s="135"/>
      <c r="V52" s="136"/>
      <c r="W52" s="137"/>
      <c r="X52" s="138"/>
      <c r="Y52" s="138"/>
      <c r="Z52" s="138"/>
      <c r="AA52" s="138"/>
      <c r="AB52" s="138"/>
      <c r="AC52" s="138"/>
      <c r="AD52" s="138"/>
      <c r="AE52" s="138"/>
      <c r="AF52" s="138"/>
      <c r="AG52" s="139"/>
    </row>
    <row r="53" spans="1:33" s="72" customFormat="1" ht="28.5" customHeight="1">
      <c r="A53" s="70">
        <v>0.25</v>
      </c>
      <c r="B53" s="70">
        <v>0.5</v>
      </c>
      <c r="C53" s="70">
        <v>0.75000000000000022</v>
      </c>
      <c r="D53" s="70">
        <v>1.01</v>
      </c>
      <c r="E53" s="70">
        <v>1.2600000000000002</v>
      </c>
      <c r="F53" s="70">
        <v>1.5100000000000005</v>
      </c>
      <c r="G53" s="70">
        <v>1.7600000000000007</v>
      </c>
      <c r="H53" s="70">
        <v>2.0100000000000007</v>
      </c>
      <c r="I53" s="70">
        <v>2.2599999999999953</v>
      </c>
      <c r="J53" s="70">
        <v>2.50999999999999</v>
      </c>
      <c r="K53" s="103">
        <f t="shared" si="4"/>
        <v>55924111.524999999</v>
      </c>
      <c r="L53" s="103" t="str">
        <f t="shared" si="4"/>
        <v/>
      </c>
      <c r="M53" s="103">
        <f t="shared" si="4"/>
        <v>26655355.250000007</v>
      </c>
      <c r="N53" s="103" t="str">
        <f t="shared" si="4"/>
        <v/>
      </c>
      <c r="O53" s="103" t="str">
        <f t="shared" si="4"/>
        <v/>
      </c>
      <c r="P53" s="103" t="str">
        <f t="shared" si="4"/>
        <v/>
      </c>
      <c r="Q53" s="103">
        <f t="shared" si="4"/>
        <v>2285863.9200000009</v>
      </c>
      <c r="R53" s="103">
        <f t="shared" si="4"/>
        <v>516011008.14100015</v>
      </c>
      <c r="S53" s="103" t="str">
        <f t="shared" si="4"/>
        <v/>
      </c>
      <c r="T53" s="103" t="str">
        <f t="shared" si="4"/>
        <v/>
      </c>
      <c r="U53" s="369" t="s">
        <v>2625</v>
      </c>
      <c r="V53" s="369"/>
      <c r="W53" s="119">
        <v>925</v>
      </c>
      <c r="X53" s="143">
        <f>IFERROR(IF(AND(X41,X45,X47,X48,X49,X50,X51)="","",SUM(X41,X45,X47)-SUM(X48)-SUM(X49)+SUM(X50,X51)),"")</f>
        <v>2236964411</v>
      </c>
      <c r="Y53" s="143" t="str">
        <f>IFERROR(IF(AND(Y41,Y45,Y47,Y48,Y49,Y50,Y51)="","",SUM(Y41,Y45,Y47)-SUM(Y48)-SUM(Y49)+SUM(Y50,Y51)),"")</f>
        <v/>
      </c>
      <c r="Z53" s="143">
        <f t="shared" ref="Z53:AD53" si="7">IFERROR(IF(AND(Z41,Z45,Z47,Z48,Z49,Z50,Z51)="","",SUM(Z41,Z45,Z47)-SUM(Z48)-SUM(Z49)+SUM(Z50,Z51)),"")</f>
        <v>319864242</v>
      </c>
      <c r="AA53" s="143" t="str">
        <f t="shared" si="7"/>
        <v/>
      </c>
      <c r="AB53" s="143" t="str">
        <f t="shared" si="7"/>
        <v/>
      </c>
      <c r="AC53" s="143" t="str">
        <f t="shared" si="7"/>
        <v/>
      </c>
      <c r="AD53" s="143">
        <f t="shared" si="7"/>
        <v>10390278</v>
      </c>
      <c r="AE53" s="143">
        <f>IFERROR(IF(AND(X53,Y53,Z53,AA53,AB53,AC53,AD53)="","",SUM(X53,Y53,Z53,AA53,AB53,AC53,AD53)),"")</f>
        <v>2567218931</v>
      </c>
      <c r="AF53" s="143" t="str">
        <f>IFERROR(IF(AND(AF41,AF45,AF47,AF48,AF49,AF50,AF51)="","",SUM(AF41,AF45,AF47)-SUM(AF48)-SUM(AF49)+SUM(AF50,AF51)),"")</f>
        <v/>
      </c>
      <c r="AG53" s="143" t="str">
        <f>IFERROR(IF(AND(AE53,AF53)="","",IF(#REF!="Konsolidovani",SUM(AE53,AF53),"")),"")</f>
        <v/>
      </c>
    </row>
    <row r="54" spans="1:33" ht="19.5" customHeight="1">
      <c r="K54" s="239">
        <f>IF(ISERROR(ABS(LOG(ABS(SUM(K22:K53)),EXP(3)))),"",ABS(LOG(ABS(SUM(K22:K53)),EXP(3))))</f>
        <v>6.2327226057841933</v>
      </c>
      <c r="L54" s="239" t="str">
        <f t="shared" ref="L54:T54" si="8">IF(ISERROR(ABS(LOG(ABS(SUM(L22:L53)),EXP(3)))),"",ABS(LOG(ABS(SUM(L22:L53)),EXP(3))))</f>
        <v/>
      </c>
      <c r="M54" s="239">
        <f t="shared" si="8"/>
        <v>6.248265587111109</v>
      </c>
      <c r="N54" s="239" t="str">
        <f t="shared" si="8"/>
        <v/>
      </c>
      <c r="O54" s="239" t="str">
        <f t="shared" si="8"/>
        <v/>
      </c>
      <c r="P54" s="239" t="str">
        <f t="shared" si="8"/>
        <v/>
      </c>
      <c r="Q54" s="239">
        <f t="shared" si="8"/>
        <v>6.0965830582075355</v>
      </c>
      <c r="R54" s="239">
        <f t="shared" si="8"/>
        <v>7.2060851309378222</v>
      </c>
      <c r="S54" s="239" t="str">
        <f t="shared" si="8"/>
        <v/>
      </c>
      <c r="T54" s="239" t="str">
        <f t="shared" si="8"/>
        <v/>
      </c>
      <c r="U54" s="73"/>
      <c r="V54" s="73"/>
      <c r="W54" s="74"/>
      <c r="X54" s="75"/>
      <c r="Y54" s="75"/>
      <c r="Z54" s="75"/>
      <c r="AA54" s="75"/>
      <c r="AB54" s="75"/>
      <c r="AC54" s="75"/>
      <c r="AD54" s="75"/>
      <c r="AE54" s="76"/>
      <c r="AF54" s="75"/>
      <c r="AG54" s="75"/>
    </row>
    <row r="55" spans="1:33" ht="12.75" customHeight="1"/>
    <row r="56" spans="1:33">
      <c r="U56" s="262" t="s">
        <v>2149</v>
      </c>
      <c r="AF56" s="263" t="s">
        <v>2151</v>
      </c>
      <c r="AG56" s="269" t="s">
        <v>2150</v>
      </c>
    </row>
    <row r="57" spans="1:33">
      <c r="U57" s="366" t="str">
        <f>OP!C45</f>
        <v>U Sarajevu, 31.07.2026. godine</v>
      </c>
      <c r="V57" s="366"/>
      <c r="AG57" s="274" t="str">
        <f>OP!AJ45</f>
        <v>dr. sci. Sanel Buljubašić</v>
      </c>
    </row>
  </sheetData>
  <sheetProtection algorithmName="SHA-512" hashValue="khUoTGtA/MjTo/+IijkPOteV9qMlNF6hLohK8K+tgH2Q4GSVXWRO9jLmhNpeU3/NkodbbcEUmHk9xwA0Cv+0yw==" saltValue="9iAhDMa/W00c7jpC8SpIpg==" spinCount="100000" sheet="1" objects="1" scenarios="1"/>
  <protectedRanges>
    <protectedRange sqref="U53:V53" name="Range6"/>
    <protectedRange sqref="U37:V37" name="Range4"/>
    <protectedRange sqref="U22:V22" name="Range2"/>
    <protectedRange sqref="U13:AG13" name="Range1"/>
    <protectedRange sqref="U25:V25" name="Range3"/>
    <protectedRange sqref="U41:V41" name="Range5"/>
  </protectedRanges>
  <mergeCells count="46">
    <mergeCell ref="U13:AG13"/>
    <mergeCell ref="AC7:AG7"/>
    <mergeCell ref="U12:AG12"/>
    <mergeCell ref="V1:X1"/>
    <mergeCell ref="U15:V20"/>
    <mergeCell ref="W15:W20"/>
    <mergeCell ref="X15:AC15"/>
    <mergeCell ref="AD15:AD20"/>
    <mergeCell ref="AE15:AE20"/>
    <mergeCell ref="AG15:AG20"/>
    <mergeCell ref="Y16:Y20"/>
    <mergeCell ref="Z16:Z20"/>
    <mergeCell ref="AA16:AA20"/>
    <mergeCell ref="AB16:AB20"/>
    <mergeCell ref="AC16:AC20"/>
    <mergeCell ref="AF15:AF20"/>
    <mergeCell ref="U48:V48"/>
    <mergeCell ref="U49:V49"/>
    <mergeCell ref="U34:V34"/>
    <mergeCell ref="U21:V21"/>
    <mergeCell ref="U22:V22"/>
    <mergeCell ref="U23:V23"/>
    <mergeCell ref="U24:V24"/>
    <mergeCell ref="U25:V25"/>
    <mergeCell ref="U27:V27"/>
    <mergeCell ref="U28:V28"/>
    <mergeCell ref="U29:V29"/>
    <mergeCell ref="U31:V31"/>
    <mergeCell ref="U32:V32"/>
    <mergeCell ref="U33:V33"/>
    <mergeCell ref="U57:V57"/>
    <mergeCell ref="V3:Y3"/>
    <mergeCell ref="V5:Y5"/>
    <mergeCell ref="V7:Y7"/>
    <mergeCell ref="V9:Y9"/>
    <mergeCell ref="V11:Y11"/>
    <mergeCell ref="U53:V53"/>
    <mergeCell ref="U35:V35"/>
    <mergeCell ref="U37:V37"/>
    <mergeCell ref="U39:V39"/>
    <mergeCell ref="U40:V40"/>
    <mergeCell ref="U41:V41"/>
    <mergeCell ref="U43:V43"/>
    <mergeCell ref="U44:V44"/>
    <mergeCell ref="U45:V45"/>
    <mergeCell ref="U47:V47"/>
  </mergeCells>
  <conditionalFormatting sqref="U8:U11">
    <cfRule type="containsText" dxfId="17" priority="8" operator="containsText" text="Obrazac prazan">
      <formula>NOT(ISERROR(SEARCH("Obrazac prazan",U8)))</formula>
    </cfRule>
  </conditionalFormatting>
  <conditionalFormatting sqref="U56">
    <cfRule type="expression" dxfId="16" priority="2">
      <formula>OR(LEFT(#REF!,5)="Reviz",LEFT(#REF!,6)="Izjava")</formula>
    </cfRule>
  </conditionalFormatting>
  <conditionalFormatting sqref="U2:AG2 U3:V3 Z3:AG3 U4:AG4 U5:V5 Z5:AG5 U6:AG6 U7:V7 Z7:AG7 U8:Y8 AA8:AB11 AG8:AG11 U9:V9 U10:Y10 U11:V11 U12:AG54">
    <cfRule type="expression" dxfId="15" priority="6">
      <formula>OR(LEFT(#REF!,5)="Reviz",LEFT(#REF!,6)="Izjava")</formula>
    </cfRule>
  </conditionalFormatting>
  <conditionalFormatting sqref="AF56:AG56">
    <cfRule type="expression" dxfId="14" priority="1">
      <formula>OR(LEFT(#REF!,5)="Reviz",LEFT(#REF!,6)="Izjava")</formula>
    </cfRule>
  </conditionalFormatting>
  <dataValidations count="1">
    <dataValidation type="whole" allowBlank="1" showInputMessage="1" showErrorMessage="1" sqref="X27:AF29 X31:AF35 X47:AF51 X39:AF41 X43:AF45 X22:AF25">
      <formula1>-9.99999E+307</formula1>
      <formula2>9.99999E+307</formula2>
    </dataValidation>
  </dataValidations>
  <pageMargins left="0.27559055118110198" right="0.27559055118110198" top="0.24740157500000001" bottom="0.205590551181102" header="0" footer="0"/>
  <pageSetup paperSize="9" scale="37" firstPageNumber="0" fitToWidth="0" fitToHeight="0" orientation="landscape" r:id="rId1"/>
  <headerFooter>
    <oddHeader xml:space="preserve">&amp;C                                                                                                                                    </oddHeader>
    <oddFooter xml:space="preserve">&amp;C                                                                                                  </oddFooter>
  </headerFooter>
  <ignoredErrors>
    <ignoredError sqref="AE25 AE29 AE37 AE41 AE45 AE5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F932E"/>
  </sheetPr>
  <dimension ref="A1:AIJ60"/>
  <sheetViews>
    <sheetView showGridLines="0" tabSelected="1" topLeftCell="B4" zoomScale="80" zoomScaleNormal="80" zoomScalePageLayoutView="80" workbookViewId="0">
      <selection activeCell="BN16" sqref="BN16"/>
    </sheetView>
  </sheetViews>
  <sheetFormatPr defaultColWidth="2.5703125" defaultRowHeight="15.75"/>
  <cols>
    <col min="1" max="1" width="5.140625" style="85" hidden="1" customWidth="1"/>
    <col min="2" max="2" width="1.7109375" style="85" customWidth="1"/>
    <col min="3" max="3" width="12.7109375" style="86" bestFit="1" customWidth="1"/>
    <col min="4" max="4" width="3" style="86" customWidth="1"/>
    <col min="5" max="5" width="2.5703125" style="86" customWidth="1"/>
    <col min="6" max="6" width="9.140625" style="86" bestFit="1" customWidth="1"/>
    <col min="7" max="17" width="2.5703125" style="86" customWidth="1"/>
    <col min="18" max="18" width="12.85546875" style="86" customWidth="1"/>
    <col min="19" max="21" width="2.5703125" style="86" customWidth="1"/>
    <col min="22" max="22" width="3" style="86" customWidth="1"/>
    <col min="23" max="31" width="2.5703125" style="86" customWidth="1"/>
    <col min="32" max="32" width="2.7109375" style="86" customWidth="1"/>
    <col min="33" max="33" width="3.85546875" style="86" customWidth="1"/>
    <col min="34" max="34" width="4.42578125" style="86" customWidth="1"/>
    <col min="35" max="35" width="1" style="86" customWidth="1"/>
    <col min="36" max="36" width="3.85546875" style="86" customWidth="1"/>
    <col min="37" max="38" width="2.5703125" style="86" customWidth="1"/>
    <col min="39" max="41" width="2.5703125" style="86"/>
    <col min="42" max="42" width="1.85546875" style="86" customWidth="1"/>
    <col min="43" max="43" width="1.5703125" style="86" customWidth="1"/>
    <col min="44" max="44" width="4.5703125" style="86" customWidth="1"/>
    <col min="45" max="16384" width="2.5703125" style="86"/>
  </cols>
  <sheetData>
    <row r="1" spans="1:920" s="81" customFormat="1" ht="15" customHeight="1">
      <c r="C1" s="380" t="str">
        <f>BS!E1</f>
        <v>JP Elektroprivreda BiH d.d. Sarajevo</v>
      </c>
      <c r="D1" s="380"/>
      <c r="E1" s="380"/>
      <c r="F1" s="380"/>
      <c r="G1" s="380"/>
      <c r="H1" s="380"/>
      <c r="I1" s="380"/>
      <c r="J1" s="380"/>
      <c r="K1" s="380"/>
      <c r="L1" s="380"/>
      <c r="M1" s="380"/>
      <c r="N1" s="380"/>
      <c r="O1" s="380"/>
      <c r="P1" s="380"/>
      <c r="Q1" s="380"/>
      <c r="R1" s="380"/>
      <c r="S1" s="241"/>
      <c r="T1" s="241"/>
      <c r="U1" s="241"/>
      <c r="V1" s="241"/>
      <c r="W1" s="241"/>
      <c r="AA1" s="82"/>
      <c r="AF1" s="80"/>
      <c r="AG1" s="80"/>
      <c r="AH1" s="261"/>
      <c r="AI1" s="80"/>
      <c r="AJ1" s="253"/>
      <c r="AK1" s="333" t="s">
        <v>2541</v>
      </c>
      <c r="AL1" s="381"/>
      <c r="AM1" s="381"/>
      <c r="AN1" s="381"/>
      <c r="AO1" s="381"/>
      <c r="AP1" s="381"/>
      <c r="AQ1" s="381"/>
    </row>
    <row r="2" spans="1:920" s="81" customFormat="1" ht="14.25" customHeight="1">
      <c r="C2" s="266" t="s">
        <v>2539</v>
      </c>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1"/>
      <c r="AI2" s="80"/>
      <c r="AJ2" s="253"/>
      <c r="AK2" s="402" t="s">
        <v>2586</v>
      </c>
      <c r="AL2" s="402"/>
      <c r="AM2" s="402"/>
      <c r="AN2" s="402"/>
      <c r="AO2" s="402"/>
      <c r="AP2" s="402"/>
      <c r="AQ2" s="402"/>
    </row>
    <row r="3" spans="1:920" s="81" customFormat="1" ht="15" customHeight="1">
      <c r="B3" s="266"/>
      <c r="C3" s="380" t="str">
        <f>BS!E3</f>
        <v>Vilsonovo šetalište 15, 71000 Sarajevo</v>
      </c>
      <c r="D3" s="380"/>
      <c r="E3" s="380"/>
      <c r="F3" s="380"/>
      <c r="G3" s="380"/>
      <c r="H3" s="380"/>
      <c r="I3" s="380"/>
      <c r="J3" s="380"/>
      <c r="K3" s="380"/>
      <c r="L3" s="380"/>
      <c r="M3" s="380"/>
      <c r="N3" s="380"/>
      <c r="O3" s="380"/>
      <c r="P3" s="380"/>
      <c r="Q3" s="380"/>
      <c r="R3" s="380"/>
      <c r="S3" s="266"/>
      <c r="T3" s="266"/>
      <c r="U3" s="266"/>
      <c r="V3" s="266"/>
      <c r="W3" s="266"/>
      <c r="AA3" s="82"/>
      <c r="AF3" s="80"/>
      <c r="AG3" s="80"/>
      <c r="AH3" s="261"/>
      <c r="AI3" s="80"/>
      <c r="AJ3" s="253"/>
      <c r="AK3" s="265"/>
      <c r="AL3" s="264"/>
      <c r="AM3" s="264"/>
      <c r="AN3" s="264"/>
      <c r="AO3" s="264"/>
      <c r="AP3" s="264"/>
      <c r="AQ3" s="264"/>
    </row>
    <row r="4" spans="1:920" s="80" customFormat="1" ht="15" customHeight="1">
      <c r="C4" s="266" t="s">
        <v>2540</v>
      </c>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73"/>
      <c r="AD4" s="273"/>
      <c r="AE4" s="273"/>
      <c r="AF4" s="273"/>
      <c r="AG4" s="273"/>
      <c r="AH4" s="273"/>
      <c r="AI4" s="81"/>
      <c r="AJ4" s="253"/>
      <c r="AK4" s="320"/>
      <c r="AL4" s="320"/>
      <c r="AM4" s="320"/>
      <c r="AN4" s="320"/>
      <c r="AO4" s="320"/>
      <c r="AP4" s="320"/>
      <c r="AQ4" s="320"/>
    </row>
    <row r="5" spans="1:920" s="80" customFormat="1" ht="15" customHeight="1">
      <c r="C5" s="310" t="str">
        <f>BS!E5</f>
        <v>35.11</v>
      </c>
      <c r="D5" s="310"/>
      <c r="E5" s="310"/>
      <c r="F5" s="310"/>
      <c r="G5" s="310"/>
      <c r="H5" s="310"/>
      <c r="I5" s="310"/>
      <c r="J5" s="310"/>
      <c r="K5" s="310"/>
      <c r="L5" s="310"/>
      <c r="M5" s="310"/>
      <c r="N5" s="310"/>
      <c r="O5" s="310"/>
      <c r="P5" s="310"/>
      <c r="Q5" s="310"/>
      <c r="R5" s="310"/>
      <c r="S5" s="267"/>
      <c r="T5" s="267"/>
      <c r="U5" s="267"/>
      <c r="V5" s="267"/>
      <c r="W5" s="267"/>
      <c r="X5" s="267"/>
      <c r="Y5" s="267"/>
      <c r="Z5" s="267"/>
      <c r="AA5" s="267"/>
      <c r="AB5" s="267"/>
      <c r="AC5" s="260"/>
      <c r="AD5" s="260"/>
      <c r="AE5" s="260"/>
      <c r="AF5" s="260"/>
      <c r="AG5" s="260"/>
      <c r="AH5" s="260"/>
      <c r="AI5" s="81"/>
      <c r="AJ5" s="253"/>
      <c r="AK5" s="260"/>
      <c r="AL5" s="260"/>
      <c r="AM5" s="260"/>
      <c r="AN5" s="260"/>
      <c r="AO5" s="260"/>
      <c r="AP5" s="260"/>
      <c r="AQ5" s="260"/>
    </row>
    <row r="6" spans="1:920" s="80" customFormat="1" ht="15" customHeight="1">
      <c r="C6" s="271" t="s">
        <v>7</v>
      </c>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0"/>
      <c r="AD6" s="260"/>
      <c r="AE6" s="260"/>
      <c r="AF6" s="260"/>
      <c r="AG6" s="260"/>
      <c r="AH6" s="260"/>
      <c r="AI6" s="81"/>
      <c r="AJ6" s="253"/>
      <c r="AK6" s="260"/>
      <c r="AL6" s="260"/>
      <c r="AM6" s="260"/>
      <c r="AN6" s="260"/>
      <c r="AO6" s="260"/>
      <c r="AP6" s="260"/>
      <c r="AQ6" s="260"/>
    </row>
    <row r="7" spans="1:920" s="80" customFormat="1" ht="15" customHeight="1">
      <c r="C7" s="380" t="str">
        <f>BS!E7</f>
        <v>4200225150005</v>
      </c>
      <c r="D7" s="380"/>
      <c r="E7" s="380"/>
      <c r="F7" s="380"/>
      <c r="G7" s="380"/>
      <c r="H7" s="380"/>
      <c r="I7" s="380"/>
      <c r="J7" s="380"/>
      <c r="K7" s="380"/>
      <c r="L7" s="380"/>
      <c r="M7" s="380"/>
      <c r="N7" s="380"/>
      <c r="O7" s="380"/>
      <c r="P7" s="380"/>
      <c r="Q7" s="380"/>
      <c r="R7" s="380"/>
      <c r="S7" s="267"/>
      <c r="T7" s="267"/>
      <c r="U7" s="267"/>
      <c r="V7" s="267"/>
      <c r="W7" s="267"/>
      <c r="X7" s="267"/>
      <c r="Y7" s="267"/>
      <c r="Z7" s="267"/>
      <c r="AA7" s="267"/>
      <c r="AB7" s="267"/>
      <c r="AC7" s="260"/>
      <c r="AD7" s="260"/>
      <c r="AE7" s="260"/>
      <c r="AF7" s="260"/>
      <c r="AG7" s="260"/>
      <c r="AH7" s="260"/>
      <c r="AI7" s="81"/>
      <c r="AJ7" s="253"/>
      <c r="AK7" s="260"/>
      <c r="AL7" s="260"/>
      <c r="AM7" s="260"/>
      <c r="AN7" s="260"/>
      <c r="AO7" s="260"/>
      <c r="AP7" s="260"/>
      <c r="AQ7" s="260"/>
    </row>
    <row r="8" spans="1:920">
      <c r="C8" s="271" t="s">
        <v>1970</v>
      </c>
      <c r="D8" s="268"/>
      <c r="E8" s="268"/>
      <c r="F8" s="268"/>
      <c r="G8" s="268"/>
      <c r="H8" s="268"/>
      <c r="I8" s="268"/>
      <c r="J8" s="268"/>
      <c r="K8" s="268"/>
      <c r="L8" s="268"/>
      <c r="M8" s="268"/>
      <c r="N8" s="268"/>
      <c r="O8" s="268"/>
      <c r="P8" s="268"/>
      <c r="Q8" s="268"/>
      <c r="R8" s="268"/>
      <c r="S8" s="268"/>
      <c r="T8" s="268"/>
      <c r="U8" s="268"/>
      <c r="V8" s="268"/>
      <c r="W8" s="268"/>
      <c r="X8" s="268"/>
      <c r="Y8" s="268"/>
      <c r="Z8" s="268"/>
      <c r="AA8" s="268"/>
      <c r="AB8" s="268"/>
    </row>
    <row r="9" spans="1:920">
      <c r="C9" s="380" t="str">
        <f>BS!E9</f>
        <v>MBS:1-2758</v>
      </c>
      <c r="D9" s="380"/>
      <c r="E9" s="380"/>
      <c r="F9" s="380"/>
      <c r="G9" s="380"/>
      <c r="H9" s="380"/>
      <c r="I9" s="380"/>
      <c r="J9" s="380"/>
      <c r="K9" s="380"/>
      <c r="L9" s="380"/>
      <c r="M9" s="380"/>
      <c r="N9" s="380"/>
      <c r="O9" s="380"/>
      <c r="P9" s="380"/>
      <c r="Q9" s="380"/>
      <c r="R9" s="380"/>
    </row>
    <row r="10" spans="1:920" ht="21" customHeight="1">
      <c r="C10" s="271" t="s">
        <v>2546</v>
      </c>
      <c r="D10" s="259"/>
      <c r="E10" s="259"/>
      <c r="F10" s="259"/>
      <c r="G10" s="259"/>
      <c r="H10" s="259"/>
      <c r="I10" s="259"/>
      <c r="J10" s="259"/>
      <c r="K10" s="259"/>
      <c r="L10" s="259"/>
      <c r="M10" s="259"/>
      <c r="N10" s="259"/>
    </row>
    <row r="11" spans="1:920" s="46" customFormat="1" ht="21" customHeight="1">
      <c r="A11" s="45"/>
      <c r="B11" s="45"/>
      <c r="C11" s="404" t="s">
        <v>2587</v>
      </c>
      <c r="D11" s="405"/>
      <c r="E11" s="405"/>
      <c r="F11" s="405"/>
      <c r="G11" s="405"/>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5"/>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row>
    <row r="12" spans="1:920" s="46" customFormat="1" ht="21" customHeight="1">
      <c r="A12" s="45"/>
      <c r="B12" s="4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5"/>
      <c r="AJ12" s="405"/>
      <c r="AK12" s="405"/>
      <c r="AL12" s="405"/>
      <c r="AM12" s="405"/>
      <c r="AN12" s="405"/>
      <c r="AO12" s="405"/>
      <c r="AP12" s="405"/>
      <c r="AQ12" s="405"/>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row>
    <row r="13" spans="1:920">
      <c r="C13" s="87"/>
      <c r="AJ13" s="253"/>
    </row>
    <row r="14" spans="1:920" ht="15.75" customHeight="1">
      <c r="C14" s="385" t="s">
        <v>2588</v>
      </c>
      <c r="D14" s="386"/>
      <c r="E14" s="386"/>
      <c r="F14" s="386"/>
      <c r="G14" s="386"/>
      <c r="H14" s="386"/>
      <c r="I14" s="386"/>
      <c r="J14" s="386"/>
      <c r="K14" s="386"/>
      <c r="L14" s="386"/>
      <c r="M14" s="386"/>
      <c r="N14" s="386"/>
      <c r="O14" s="386"/>
      <c r="P14" s="386"/>
      <c r="Q14" s="386"/>
      <c r="R14" s="387"/>
      <c r="S14" s="385" t="s">
        <v>2589</v>
      </c>
      <c r="T14" s="386"/>
      <c r="U14" s="386"/>
      <c r="V14" s="386"/>
      <c r="W14" s="386"/>
      <c r="X14" s="386"/>
      <c r="Y14" s="386"/>
      <c r="Z14" s="386"/>
      <c r="AA14" s="386"/>
      <c r="AB14" s="386"/>
      <c r="AC14" s="386"/>
      <c r="AD14" s="386"/>
      <c r="AE14" s="386"/>
      <c r="AF14" s="386"/>
      <c r="AG14" s="386"/>
      <c r="AH14" s="386"/>
      <c r="AI14" s="386"/>
      <c r="AJ14" s="386"/>
      <c r="AK14" s="386"/>
      <c r="AL14" s="386"/>
      <c r="AM14" s="386"/>
      <c r="AN14" s="386"/>
      <c r="AO14" s="386"/>
      <c r="AP14" s="386"/>
      <c r="AQ14" s="387"/>
    </row>
    <row r="15" spans="1:920">
      <c r="C15" s="388"/>
      <c r="D15" s="389"/>
      <c r="E15" s="389"/>
      <c r="F15" s="389"/>
      <c r="G15" s="389"/>
      <c r="H15" s="389"/>
      <c r="I15" s="389"/>
      <c r="J15" s="389"/>
      <c r="K15" s="389"/>
      <c r="L15" s="389"/>
      <c r="M15" s="389"/>
      <c r="N15" s="389"/>
      <c r="O15" s="389"/>
      <c r="P15" s="389"/>
      <c r="Q15" s="389"/>
      <c r="R15" s="390"/>
      <c r="S15" s="388"/>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90"/>
    </row>
    <row r="16" spans="1:920" s="88" customFormat="1" ht="198" customHeight="1">
      <c r="A16" s="77">
        <v>0.01</v>
      </c>
      <c r="B16" s="77" t="str">
        <f>IF(LEN(Y16)=0,"",1+ABS((Y16*A16)/LEN(Y16))+A16)</f>
        <v/>
      </c>
      <c r="C16" s="391" t="s">
        <v>2639</v>
      </c>
      <c r="D16" s="392"/>
      <c r="E16" s="392"/>
      <c r="F16" s="392"/>
      <c r="G16" s="392"/>
      <c r="H16" s="392"/>
      <c r="I16" s="392"/>
      <c r="J16" s="392"/>
      <c r="K16" s="392"/>
      <c r="L16" s="392"/>
      <c r="M16" s="392"/>
      <c r="N16" s="392"/>
      <c r="O16" s="392"/>
      <c r="P16" s="392"/>
      <c r="Q16" s="392"/>
      <c r="R16" s="393"/>
      <c r="S16" s="394" t="s">
        <v>2638</v>
      </c>
      <c r="T16" s="395"/>
      <c r="U16" s="395"/>
      <c r="V16" s="395"/>
      <c r="W16" s="395"/>
      <c r="X16" s="395"/>
      <c r="Y16" s="395"/>
      <c r="Z16" s="395"/>
      <c r="AA16" s="395"/>
      <c r="AB16" s="395"/>
      <c r="AC16" s="395"/>
      <c r="AD16" s="395"/>
      <c r="AE16" s="395"/>
      <c r="AF16" s="395"/>
      <c r="AG16" s="395"/>
      <c r="AH16" s="395"/>
      <c r="AI16" s="395"/>
      <c r="AJ16" s="395"/>
      <c r="AK16" s="395"/>
      <c r="AL16" s="395"/>
      <c r="AM16" s="395"/>
      <c r="AN16" s="395"/>
      <c r="AO16" s="395"/>
      <c r="AP16" s="395"/>
      <c r="AQ16" s="396"/>
    </row>
    <row r="17" spans="1:43" s="88" customFormat="1" ht="84.75" customHeight="1">
      <c r="A17" s="77"/>
      <c r="B17" s="77"/>
      <c r="C17" s="397" t="s">
        <v>2611</v>
      </c>
      <c r="D17" s="398"/>
      <c r="E17" s="398"/>
      <c r="F17" s="398"/>
      <c r="G17" s="398"/>
      <c r="H17" s="398"/>
      <c r="I17" s="398"/>
      <c r="J17" s="398"/>
      <c r="K17" s="398"/>
      <c r="L17" s="398"/>
      <c r="M17" s="398"/>
      <c r="N17" s="398"/>
      <c r="O17" s="398"/>
      <c r="P17" s="398"/>
      <c r="Q17" s="398"/>
      <c r="R17" s="399"/>
      <c r="S17" s="394" t="s">
        <v>2635</v>
      </c>
      <c r="T17" s="395"/>
      <c r="U17" s="395"/>
      <c r="V17" s="395"/>
      <c r="W17" s="395"/>
      <c r="X17" s="395"/>
      <c r="Y17" s="395"/>
      <c r="Z17" s="395"/>
      <c r="AA17" s="395"/>
      <c r="AB17" s="395"/>
      <c r="AC17" s="395"/>
      <c r="AD17" s="395"/>
      <c r="AE17" s="395"/>
      <c r="AF17" s="395"/>
      <c r="AG17" s="395"/>
      <c r="AH17" s="395"/>
      <c r="AI17" s="395"/>
      <c r="AJ17" s="395"/>
      <c r="AK17" s="395"/>
      <c r="AL17" s="395"/>
      <c r="AM17" s="395"/>
      <c r="AN17" s="395"/>
      <c r="AO17" s="395"/>
      <c r="AP17" s="395"/>
      <c r="AQ17" s="396"/>
    </row>
    <row r="18" spans="1:43" s="88" customFormat="1" ht="38.25" customHeight="1">
      <c r="A18" s="77"/>
      <c r="B18" s="77"/>
      <c r="C18" s="397" t="s">
        <v>2617</v>
      </c>
      <c r="D18" s="398"/>
      <c r="E18" s="398"/>
      <c r="F18" s="398"/>
      <c r="G18" s="398"/>
      <c r="H18" s="398"/>
      <c r="I18" s="398"/>
      <c r="J18" s="398"/>
      <c r="K18" s="398"/>
      <c r="L18" s="398"/>
      <c r="M18" s="398"/>
      <c r="N18" s="398"/>
      <c r="O18" s="398"/>
      <c r="P18" s="398"/>
      <c r="Q18" s="398"/>
      <c r="R18" s="399"/>
      <c r="S18" s="394" t="s">
        <v>2614</v>
      </c>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6"/>
    </row>
    <row r="19" spans="1:43" s="88" customFormat="1" ht="34.5" customHeight="1">
      <c r="A19" s="77"/>
      <c r="B19" s="77"/>
      <c r="C19" s="397" t="s">
        <v>2612</v>
      </c>
      <c r="D19" s="398"/>
      <c r="E19" s="398"/>
      <c r="F19" s="398"/>
      <c r="G19" s="398"/>
      <c r="H19" s="398"/>
      <c r="I19" s="398"/>
      <c r="J19" s="398"/>
      <c r="K19" s="398"/>
      <c r="L19" s="398"/>
      <c r="M19" s="398"/>
      <c r="N19" s="398"/>
      <c r="O19" s="398"/>
      <c r="P19" s="398"/>
      <c r="Q19" s="398"/>
      <c r="R19" s="399"/>
      <c r="S19" s="394" t="s">
        <v>2613</v>
      </c>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6"/>
    </row>
    <row r="20" spans="1:43" s="88" customFormat="1" ht="50.25" customHeight="1">
      <c r="A20" s="77"/>
      <c r="B20" s="77"/>
      <c r="C20" s="397" t="s">
        <v>2636</v>
      </c>
      <c r="D20" s="398"/>
      <c r="E20" s="398"/>
      <c r="F20" s="398"/>
      <c r="G20" s="398"/>
      <c r="H20" s="398"/>
      <c r="I20" s="398"/>
      <c r="J20" s="398"/>
      <c r="K20" s="398"/>
      <c r="L20" s="398"/>
      <c r="M20" s="398"/>
      <c r="N20" s="398"/>
      <c r="O20" s="398"/>
      <c r="P20" s="398"/>
      <c r="Q20" s="398"/>
      <c r="R20" s="399"/>
      <c r="S20" s="394" t="s">
        <v>2640</v>
      </c>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6"/>
    </row>
    <row r="21" spans="1:43" s="88" customFormat="1" ht="21.75" customHeight="1">
      <c r="A21" s="77"/>
      <c r="B21" s="77"/>
      <c r="C21" s="280"/>
      <c r="D21" s="281"/>
      <c r="E21" s="281"/>
      <c r="F21" s="281"/>
      <c r="G21" s="281"/>
      <c r="H21" s="281"/>
      <c r="I21" s="281"/>
      <c r="J21" s="281"/>
      <c r="K21" s="281"/>
      <c r="L21" s="281"/>
      <c r="M21" s="281"/>
      <c r="N21" s="281"/>
      <c r="O21" s="281"/>
      <c r="P21" s="281"/>
      <c r="Q21" s="281"/>
      <c r="R21" s="282"/>
      <c r="S21" s="283"/>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5"/>
    </row>
    <row r="22" spans="1:43" s="88" customFormat="1">
      <c r="A22" s="77"/>
      <c r="B22" s="77"/>
      <c r="C22" s="400"/>
      <c r="D22" s="400"/>
      <c r="E22" s="400"/>
      <c r="F22" s="400"/>
      <c r="G22" s="400"/>
      <c r="H22" s="400"/>
      <c r="I22" s="400"/>
      <c r="J22" s="400"/>
      <c r="K22" s="400"/>
      <c r="L22" s="400"/>
      <c r="M22" s="400"/>
      <c r="N22" s="400"/>
      <c r="O22" s="400"/>
      <c r="P22" s="400"/>
      <c r="Q22" s="400"/>
      <c r="R22" s="400"/>
      <c r="S22" s="401"/>
      <c r="T22" s="401"/>
      <c r="U22" s="401"/>
      <c r="V22" s="401"/>
      <c r="W22" s="401"/>
      <c r="X22" s="401"/>
      <c r="Y22" s="401"/>
      <c r="Z22" s="401"/>
      <c r="AA22" s="401"/>
      <c r="AB22" s="401"/>
      <c r="AC22" s="401"/>
      <c r="AD22" s="401"/>
      <c r="AE22" s="401"/>
      <c r="AF22" s="401"/>
      <c r="AG22" s="401"/>
      <c r="AH22" s="401"/>
      <c r="AI22" s="401"/>
      <c r="AJ22" s="401"/>
      <c r="AK22" s="401"/>
      <c r="AL22" s="401"/>
      <c r="AM22" s="401"/>
      <c r="AN22" s="401"/>
      <c r="AO22" s="401"/>
      <c r="AP22" s="401"/>
      <c r="AQ22" s="401"/>
    </row>
    <row r="23" spans="1:43" s="88" customFormat="1">
      <c r="A23" s="77"/>
      <c r="B23" s="77"/>
      <c r="C23" s="400"/>
      <c r="D23" s="400"/>
      <c r="E23" s="400"/>
      <c r="F23" s="400"/>
      <c r="G23" s="400"/>
      <c r="H23" s="400"/>
      <c r="I23" s="400"/>
      <c r="J23" s="400"/>
      <c r="K23" s="400"/>
      <c r="L23" s="400"/>
      <c r="M23" s="400"/>
      <c r="N23" s="400"/>
      <c r="O23" s="400"/>
      <c r="P23" s="400"/>
      <c r="Q23" s="400"/>
      <c r="R23" s="400"/>
      <c r="S23" s="401"/>
      <c r="T23" s="401"/>
      <c r="U23" s="401"/>
      <c r="V23" s="401"/>
      <c r="W23" s="401"/>
      <c r="X23" s="401"/>
      <c r="Y23" s="401"/>
      <c r="Z23" s="401"/>
      <c r="AA23" s="401"/>
      <c r="AB23" s="401"/>
      <c r="AC23" s="401"/>
      <c r="AD23" s="401"/>
      <c r="AE23" s="401"/>
      <c r="AF23" s="401"/>
      <c r="AG23" s="401"/>
      <c r="AH23" s="401"/>
      <c r="AI23" s="401"/>
      <c r="AJ23" s="401"/>
      <c r="AK23" s="401"/>
      <c r="AL23" s="401"/>
      <c r="AM23" s="401"/>
      <c r="AN23" s="401"/>
      <c r="AO23" s="401"/>
      <c r="AP23" s="401"/>
      <c r="AQ23" s="401"/>
    </row>
    <row r="24" spans="1:43" s="88" customFormat="1">
      <c r="A24" s="77"/>
      <c r="B24" s="77"/>
      <c r="C24" s="400"/>
      <c r="D24" s="400"/>
      <c r="E24" s="400"/>
      <c r="F24" s="400"/>
      <c r="G24" s="400"/>
      <c r="H24" s="400"/>
      <c r="I24" s="400"/>
      <c r="J24" s="400"/>
      <c r="K24" s="400"/>
      <c r="L24" s="400"/>
      <c r="M24" s="400"/>
      <c r="N24" s="400"/>
      <c r="O24" s="400"/>
      <c r="P24" s="400"/>
      <c r="Q24" s="400"/>
      <c r="R24" s="400"/>
      <c r="S24" s="401"/>
      <c r="T24" s="401"/>
      <c r="U24" s="401"/>
      <c r="V24" s="401"/>
      <c r="W24" s="401"/>
      <c r="X24" s="401"/>
      <c r="Y24" s="401"/>
      <c r="Z24" s="401"/>
      <c r="AA24" s="401"/>
      <c r="AB24" s="401"/>
      <c r="AC24" s="401"/>
      <c r="AD24" s="401"/>
      <c r="AE24" s="401"/>
      <c r="AF24" s="401"/>
      <c r="AG24" s="401"/>
      <c r="AH24" s="401"/>
      <c r="AI24" s="401"/>
      <c r="AJ24" s="401"/>
      <c r="AK24" s="401"/>
      <c r="AL24" s="401"/>
      <c r="AM24" s="401"/>
      <c r="AN24" s="401"/>
      <c r="AO24" s="401"/>
      <c r="AP24" s="401"/>
      <c r="AQ24" s="401"/>
    </row>
    <row r="25" spans="1:43" s="88" customFormat="1">
      <c r="A25" s="77"/>
      <c r="B25" s="77"/>
      <c r="C25" s="400"/>
      <c r="D25" s="400"/>
      <c r="E25" s="400"/>
      <c r="F25" s="400"/>
      <c r="G25" s="400"/>
      <c r="H25" s="400"/>
      <c r="I25" s="400"/>
      <c r="J25" s="400"/>
      <c r="K25" s="400"/>
      <c r="L25" s="400"/>
      <c r="M25" s="400"/>
      <c r="N25" s="400"/>
      <c r="O25" s="400"/>
      <c r="P25" s="400"/>
      <c r="Q25" s="400"/>
      <c r="R25" s="400"/>
      <c r="S25" s="401"/>
      <c r="T25" s="401"/>
      <c r="U25" s="401"/>
      <c r="V25" s="401"/>
      <c r="W25" s="401"/>
      <c r="X25" s="401"/>
      <c r="Y25" s="401"/>
      <c r="Z25" s="401"/>
      <c r="AA25" s="401"/>
      <c r="AB25" s="401"/>
      <c r="AC25" s="401"/>
      <c r="AD25" s="401"/>
      <c r="AE25" s="401"/>
      <c r="AF25" s="401"/>
      <c r="AG25" s="401"/>
      <c r="AH25" s="401"/>
      <c r="AI25" s="401"/>
      <c r="AJ25" s="401"/>
      <c r="AK25" s="401"/>
      <c r="AL25" s="401"/>
      <c r="AM25" s="401"/>
      <c r="AN25" s="401"/>
      <c r="AO25" s="401"/>
      <c r="AP25" s="401"/>
      <c r="AQ25" s="401"/>
    </row>
    <row r="26" spans="1:43" s="88" customFormat="1">
      <c r="A26" s="77"/>
      <c r="B26" s="77"/>
      <c r="C26" s="400"/>
      <c r="D26" s="400"/>
      <c r="E26" s="400"/>
      <c r="F26" s="400"/>
      <c r="G26" s="400"/>
      <c r="H26" s="400"/>
      <c r="I26" s="400"/>
      <c r="J26" s="400"/>
      <c r="K26" s="400"/>
      <c r="L26" s="400"/>
      <c r="M26" s="400"/>
      <c r="N26" s="400"/>
      <c r="O26" s="400"/>
      <c r="P26" s="400"/>
      <c r="Q26" s="400"/>
      <c r="R26" s="400"/>
      <c r="S26" s="401"/>
      <c r="T26" s="401"/>
      <c r="U26" s="401"/>
      <c r="V26" s="401"/>
      <c r="W26" s="401"/>
      <c r="X26" s="401"/>
      <c r="Y26" s="401"/>
      <c r="Z26" s="401"/>
      <c r="AA26" s="401"/>
      <c r="AB26" s="401"/>
      <c r="AC26" s="401"/>
      <c r="AD26" s="401"/>
      <c r="AE26" s="401"/>
      <c r="AF26" s="401"/>
      <c r="AG26" s="401"/>
      <c r="AH26" s="401"/>
      <c r="AI26" s="401"/>
      <c r="AJ26" s="401"/>
      <c r="AK26" s="401"/>
      <c r="AL26" s="401"/>
      <c r="AM26" s="401"/>
      <c r="AN26" s="401"/>
      <c r="AO26" s="401"/>
      <c r="AP26" s="401"/>
      <c r="AQ26" s="401"/>
    </row>
    <row r="27" spans="1:43" s="88" customFormat="1">
      <c r="A27" s="77"/>
      <c r="B27" s="77"/>
      <c r="C27" s="400"/>
      <c r="D27" s="400"/>
      <c r="E27" s="400"/>
      <c r="F27" s="400"/>
      <c r="G27" s="400"/>
      <c r="H27" s="400"/>
      <c r="I27" s="400"/>
      <c r="J27" s="400"/>
      <c r="K27" s="400"/>
      <c r="L27" s="400"/>
      <c r="M27" s="400"/>
      <c r="N27" s="400"/>
      <c r="O27" s="400"/>
      <c r="P27" s="400"/>
      <c r="Q27" s="400"/>
      <c r="R27" s="400"/>
      <c r="S27" s="401"/>
      <c r="T27" s="401"/>
      <c r="U27" s="401"/>
      <c r="V27" s="401"/>
      <c r="W27" s="401"/>
      <c r="X27" s="401"/>
      <c r="Y27" s="401"/>
      <c r="Z27" s="401"/>
      <c r="AA27" s="401"/>
      <c r="AB27" s="401"/>
      <c r="AC27" s="401"/>
      <c r="AD27" s="401"/>
      <c r="AE27" s="401"/>
      <c r="AF27" s="401"/>
      <c r="AG27" s="401"/>
      <c r="AH27" s="401"/>
      <c r="AI27" s="401"/>
      <c r="AJ27" s="401"/>
      <c r="AK27" s="401"/>
      <c r="AL27" s="401"/>
      <c r="AM27" s="401"/>
      <c r="AN27" s="401"/>
      <c r="AO27" s="401"/>
      <c r="AP27" s="401"/>
      <c r="AQ27" s="401"/>
    </row>
    <row r="28" spans="1:43" s="88" customFormat="1">
      <c r="A28" s="77"/>
      <c r="B28" s="77"/>
      <c r="C28" s="400"/>
      <c r="D28" s="400"/>
      <c r="E28" s="400"/>
      <c r="F28" s="400"/>
      <c r="G28" s="400"/>
      <c r="H28" s="400"/>
      <c r="I28" s="400"/>
      <c r="J28" s="400"/>
      <c r="K28" s="400"/>
      <c r="L28" s="400"/>
      <c r="M28" s="400"/>
      <c r="N28" s="400"/>
      <c r="O28" s="400"/>
      <c r="P28" s="400"/>
      <c r="Q28" s="400"/>
      <c r="R28" s="400"/>
      <c r="S28" s="401"/>
      <c r="T28" s="401"/>
      <c r="U28" s="401"/>
      <c r="V28" s="401"/>
      <c r="W28" s="401"/>
      <c r="X28" s="401"/>
      <c r="Y28" s="401"/>
      <c r="Z28" s="401"/>
      <c r="AA28" s="401"/>
      <c r="AB28" s="401"/>
      <c r="AC28" s="401"/>
      <c r="AD28" s="401"/>
      <c r="AE28" s="401"/>
      <c r="AF28" s="401"/>
      <c r="AG28" s="401"/>
      <c r="AH28" s="401"/>
      <c r="AI28" s="401"/>
      <c r="AJ28" s="401"/>
      <c r="AK28" s="401"/>
      <c r="AL28" s="401"/>
      <c r="AM28" s="401"/>
      <c r="AN28" s="401"/>
      <c r="AO28" s="401"/>
      <c r="AP28" s="401"/>
      <c r="AQ28" s="401"/>
    </row>
    <row r="29" spans="1:43" s="88" customFormat="1">
      <c r="A29" s="77"/>
      <c r="B29" s="77"/>
      <c r="C29" s="400"/>
      <c r="D29" s="400"/>
      <c r="E29" s="400"/>
      <c r="F29" s="400"/>
      <c r="G29" s="400"/>
      <c r="H29" s="400"/>
      <c r="I29" s="400"/>
      <c r="J29" s="400"/>
      <c r="K29" s="400"/>
      <c r="L29" s="400"/>
      <c r="M29" s="400"/>
      <c r="N29" s="400"/>
      <c r="O29" s="400"/>
      <c r="P29" s="400"/>
      <c r="Q29" s="400"/>
      <c r="R29" s="400"/>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row>
    <row r="30" spans="1:43" s="88" customFormat="1">
      <c r="A30" s="77"/>
      <c r="B30" s="77"/>
      <c r="C30" s="400"/>
      <c r="D30" s="400"/>
      <c r="E30" s="400"/>
      <c r="F30" s="400"/>
      <c r="G30" s="400"/>
      <c r="H30" s="400"/>
      <c r="I30" s="400"/>
      <c r="J30" s="400"/>
      <c r="K30" s="400"/>
      <c r="L30" s="400"/>
      <c r="M30" s="400"/>
      <c r="N30" s="400"/>
      <c r="O30" s="400"/>
      <c r="P30" s="400"/>
      <c r="Q30" s="400"/>
      <c r="R30" s="400"/>
      <c r="S30" s="401"/>
      <c r="T30" s="401"/>
      <c r="U30" s="401"/>
      <c r="V30" s="401"/>
      <c r="W30" s="401"/>
      <c r="X30" s="401"/>
      <c r="Y30" s="401"/>
      <c r="Z30" s="401"/>
      <c r="AA30" s="401"/>
      <c r="AB30" s="401"/>
      <c r="AC30" s="401"/>
      <c r="AD30" s="401"/>
      <c r="AE30" s="401"/>
      <c r="AF30" s="401"/>
      <c r="AG30" s="401"/>
      <c r="AH30" s="401"/>
      <c r="AI30" s="401"/>
      <c r="AJ30" s="401"/>
      <c r="AK30" s="401"/>
      <c r="AL30" s="401"/>
      <c r="AM30" s="401"/>
      <c r="AN30" s="401"/>
      <c r="AO30" s="401"/>
      <c r="AP30" s="401"/>
      <c r="AQ30" s="401"/>
    </row>
    <row r="31" spans="1:43" s="88" customFormat="1">
      <c r="A31" s="77"/>
      <c r="B31" s="77"/>
      <c r="C31" s="400"/>
      <c r="D31" s="400"/>
      <c r="E31" s="400"/>
      <c r="F31" s="400"/>
      <c r="G31" s="400"/>
      <c r="H31" s="400"/>
      <c r="I31" s="400"/>
      <c r="J31" s="400"/>
      <c r="K31" s="400"/>
      <c r="L31" s="400"/>
      <c r="M31" s="400"/>
      <c r="N31" s="400"/>
      <c r="O31" s="400"/>
      <c r="P31" s="400"/>
      <c r="Q31" s="400"/>
      <c r="R31" s="400"/>
      <c r="S31" s="401"/>
      <c r="T31" s="401"/>
      <c r="U31" s="401"/>
      <c r="V31" s="401"/>
      <c r="W31" s="401"/>
      <c r="X31" s="401"/>
      <c r="Y31" s="401"/>
      <c r="Z31" s="401"/>
      <c r="AA31" s="401"/>
      <c r="AB31" s="401"/>
      <c r="AC31" s="401"/>
      <c r="AD31" s="401"/>
      <c r="AE31" s="401"/>
      <c r="AF31" s="401"/>
      <c r="AG31" s="401"/>
      <c r="AH31" s="401"/>
      <c r="AI31" s="401"/>
      <c r="AJ31" s="401"/>
      <c r="AK31" s="401"/>
      <c r="AL31" s="401"/>
      <c r="AM31" s="401"/>
      <c r="AN31" s="401"/>
      <c r="AO31" s="401"/>
      <c r="AP31" s="401"/>
      <c r="AQ31" s="401"/>
    </row>
    <row r="32" spans="1:43" s="88" customFormat="1">
      <c r="A32" s="77"/>
      <c r="B32" s="77"/>
      <c r="C32" s="400"/>
      <c r="D32" s="400"/>
      <c r="E32" s="400"/>
      <c r="F32" s="400"/>
      <c r="G32" s="400"/>
      <c r="H32" s="400"/>
      <c r="I32" s="400"/>
      <c r="J32" s="400"/>
      <c r="K32" s="400"/>
      <c r="L32" s="400"/>
      <c r="M32" s="400"/>
      <c r="N32" s="400"/>
      <c r="O32" s="400"/>
      <c r="P32" s="400"/>
      <c r="Q32" s="400"/>
      <c r="R32" s="400"/>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row>
    <row r="33" spans="1:43" s="88" customFormat="1">
      <c r="A33" s="77"/>
      <c r="B33" s="77"/>
      <c r="C33" s="400"/>
      <c r="D33" s="400"/>
      <c r="E33" s="400"/>
      <c r="F33" s="400"/>
      <c r="G33" s="400"/>
      <c r="H33" s="400"/>
      <c r="I33" s="400"/>
      <c r="J33" s="400"/>
      <c r="K33" s="400"/>
      <c r="L33" s="400"/>
      <c r="M33" s="400"/>
      <c r="N33" s="400"/>
      <c r="O33" s="400"/>
      <c r="P33" s="400"/>
      <c r="Q33" s="400"/>
      <c r="R33" s="400"/>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row>
    <row r="34" spans="1:43" s="88" customFormat="1">
      <c r="A34" s="77"/>
      <c r="B34" s="77"/>
      <c r="C34" s="400"/>
      <c r="D34" s="400"/>
      <c r="E34" s="400"/>
      <c r="F34" s="400"/>
      <c r="G34" s="400"/>
      <c r="H34" s="400"/>
      <c r="I34" s="400"/>
      <c r="J34" s="400"/>
      <c r="K34" s="400"/>
      <c r="L34" s="400"/>
      <c r="M34" s="400"/>
      <c r="N34" s="400"/>
      <c r="O34" s="400"/>
      <c r="P34" s="400"/>
      <c r="Q34" s="400"/>
      <c r="R34" s="400"/>
      <c r="S34" s="401"/>
      <c r="T34" s="401"/>
      <c r="U34" s="401"/>
      <c r="V34" s="401"/>
      <c r="W34" s="401"/>
      <c r="X34" s="401"/>
      <c r="Y34" s="401"/>
      <c r="Z34" s="401"/>
      <c r="AA34" s="401"/>
      <c r="AB34" s="401"/>
      <c r="AC34" s="401"/>
      <c r="AD34" s="401"/>
      <c r="AE34" s="401"/>
      <c r="AF34" s="401"/>
      <c r="AG34" s="401"/>
      <c r="AH34" s="401"/>
      <c r="AI34" s="401"/>
      <c r="AJ34" s="401"/>
      <c r="AK34" s="401"/>
      <c r="AL34" s="401"/>
      <c r="AM34" s="401"/>
      <c r="AN34" s="401"/>
      <c r="AO34" s="401"/>
      <c r="AP34" s="401"/>
      <c r="AQ34" s="401"/>
    </row>
    <row r="35" spans="1:43" s="88" customFormat="1">
      <c r="A35" s="77"/>
      <c r="B35" s="77"/>
      <c r="C35" s="400"/>
      <c r="D35" s="400"/>
      <c r="E35" s="400"/>
      <c r="F35" s="400"/>
      <c r="G35" s="400"/>
      <c r="H35" s="400"/>
      <c r="I35" s="400"/>
      <c r="J35" s="400"/>
      <c r="K35" s="400"/>
      <c r="L35" s="400"/>
      <c r="M35" s="400"/>
      <c r="N35" s="400"/>
      <c r="O35" s="400"/>
      <c r="P35" s="400"/>
      <c r="Q35" s="400"/>
      <c r="R35" s="400"/>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row>
    <row r="36" spans="1:43" s="88" customFormat="1">
      <c r="A36" s="77"/>
      <c r="B36" s="77"/>
      <c r="C36" s="400"/>
      <c r="D36" s="400"/>
      <c r="E36" s="400"/>
      <c r="F36" s="400"/>
      <c r="G36" s="400"/>
      <c r="H36" s="400"/>
      <c r="I36" s="400"/>
      <c r="J36" s="400"/>
      <c r="K36" s="400"/>
      <c r="L36" s="400"/>
      <c r="M36" s="400"/>
      <c r="N36" s="400"/>
      <c r="O36" s="400"/>
      <c r="P36" s="400"/>
      <c r="Q36" s="400"/>
      <c r="R36" s="400"/>
      <c r="S36" s="401"/>
      <c r="T36" s="401"/>
      <c r="U36" s="401"/>
      <c r="V36" s="401"/>
      <c r="W36" s="401"/>
      <c r="X36" s="401"/>
      <c r="Y36" s="401"/>
      <c r="Z36" s="401"/>
      <c r="AA36" s="401"/>
      <c r="AB36" s="401"/>
      <c r="AC36" s="401"/>
      <c r="AD36" s="401"/>
      <c r="AE36" s="401"/>
      <c r="AF36" s="401"/>
      <c r="AG36" s="401"/>
      <c r="AH36" s="401"/>
      <c r="AI36" s="401"/>
      <c r="AJ36" s="401"/>
      <c r="AK36" s="401"/>
      <c r="AL36" s="401"/>
      <c r="AM36" s="401"/>
      <c r="AN36" s="401"/>
      <c r="AO36" s="401"/>
      <c r="AP36" s="401"/>
      <c r="AQ36" s="401"/>
    </row>
    <row r="37" spans="1:43" s="88" customFormat="1">
      <c r="A37" s="77"/>
      <c r="B37" s="77"/>
      <c r="C37" s="400"/>
      <c r="D37" s="400"/>
      <c r="E37" s="400"/>
      <c r="F37" s="400"/>
      <c r="G37" s="400"/>
      <c r="H37" s="400"/>
      <c r="I37" s="400"/>
      <c r="J37" s="400"/>
      <c r="K37" s="400"/>
      <c r="L37" s="400"/>
      <c r="M37" s="400"/>
      <c r="N37" s="400"/>
      <c r="O37" s="400"/>
      <c r="P37" s="400"/>
      <c r="Q37" s="400"/>
      <c r="R37" s="400"/>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row>
    <row r="38" spans="1:43" s="88" customFormat="1">
      <c r="A38" s="77"/>
      <c r="B38" s="77"/>
      <c r="C38" s="400"/>
      <c r="D38" s="400"/>
      <c r="E38" s="400"/>
      <c r="F38" s="400"/>
      <c r="G38" s="400"/>
      <c r="H38" s="400"/>
      <c r="I38" s="400"/>
      <c r="J38" s="400"/>
      <c r="K38" s="400"/>
      <c r="L38" s="400"/>
      <c r="M38" s="400"/>
      <c r="N38" s="400"/>
      <c r="O38" s="400"/>
      <c r="P38" s="400"/>
      <c r="Q38" s="400"/>
      <c r="R38" s="400"/>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1"/>
      <c r="AP38" s="401"/>
      <c r="AQ38" s="401"/>
    </row>
    <row r="39" spans="1:43" s="88" customFormat="1">
      <c r="A39" s="77"/>
      <c r="B39" s="77"/>
      <c r="C39" s="400"/>
      <c r="D39" s="400"/>
      <c r="E39" s="400"/>
      <c r="F39" s="400"/>
      <c r="G39" s="400"/>
      <c r="H39" s="400"/>
      <c r="I39" s="400"/>
      <c r="J39" s="400"/>
      <c r="K39" s="400"/>
      <c r="L39" s="400"/>
      <c r="M39" s="400"/>
      <c r="N39" s="400"/>
      <c r="O39" s="400"/>
      <c r="P39" s="400"/>
      <c r="Q39" s="400"/>
      <c r="R39" s="400"/>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row>
    <row r="40" spans="1:43" s="88" customFormat="1">
      <c r="A40" s="77"/>
      <c r="B40" s="77"/>
      <c r="C40" s="400"/>
      <c r="D40" s="400"/>
      <c r="E40" s="400"/>
      <c r="F40" s="400"/>
      <c r="G40" s="400"/>
      <c r="H40" s="400"/>
      <c r="I40" s="400"/>
      <c r="J40" s="400"/>
      <c r="K40" s="400"/>
      <c r="L40" s="400"/>
      <c r="M40" s="400"/>
      <c r="N40" s="400"/>
      <c r="O40" s="400"/>
      <c r="P40" s="400"/>
      <c r="Q40" s="400"/>
      <c r="R40" s="400"/>
      <c r="S40" s="401"/>
      <c r="T40" s="401"/>
      <c r="U40" s="401"/>
      <c r="V40" s="401"/>
      <c r="W40" s="401"/>
      <c r="X40" s="401"/>
      <c r="Y40" s="401"/>
      <c r="Z40" s="401"/>
      <c r="AA40" s="401"/>
      <c r="AB40" s="401"/>
      <c r="AC40" s="401"/>
      <c r="AD40" s="401"/>
      <c r="AE40" s="401"/>
      <c r="AF40" s="401"/>
      <c r="AG40" s="401"/>
      <c r="AH40" s="401"/>
      <c r="AI40" s="401"/>
      <c r="AJ40" s="401"/>
      <c r="AK40" s="401"/>
      <c r="AL40" s="401"/>
      <c r="AM40" s="401"/>
      <c r="AN40" s="401"/>
      <c r="AO40" s="401"/>
      <c r="AP40" s="401"/>
      <c r="AQ40" s="401"/>
    </row>
    <row r="41" spans="1:43" s="88" customFormat="1">
      <c r="A41" s="77"/>
      <c r="B41" s="77"/>
      <c r="C41" s="400"/>
      <c r="D41" s="400"/>
      <c r="E41" s="400"/>
      <c r="F41" s="400"/>
      <c r="G41" s="400"/>
      <c r="H41" s="400"/>
      <c r="I41" s="400"/>
      <c r="J41" s="400"/>
      <c r="K41" s="400"/>
      <c r="L41" s="400"/>
      <c r="M41" s="400"/>
      <c r="N41" s="400"/>
      <c r="O41" s="400"/>
      <c r="P41" s="400"/>
      <c r="Q41" s="400"/>
      <c r="R41" s="400"/>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row>
    <row r="42" spans="1:43" s="88" customFormat="1">
      <c r="A42" s="77"/>
      <c r="B42" s="77"/>
      <c r="C42" s="400"/>
      <c r="D42" s="400"/>
      <c r="E42" s="400"/>
      <c r="F42" s="400"/>
      <c r="G42" s="400"/>
      <c r="H42" s="400"/>
      <c r="I42" s="400"/>
      <c r="J42" s="400"/>
      <c r="K42" s="400"/>
      <c r="L42" s="400"/>
      <c r="M42" s="400"/>
      <c r="N42" s="400"/>
      <c r="O42" s="400"/>
      <c r="P42" s="400"/>
      <c r="Q42" s="400"/>
      <c r="R42" s="400"/>
      <c r="S42" s="401"/>
      <c r="T42" s="401"/>
      <c r="U42" s="401"/>
      <c r="V42" s="401"/>
      <c r="W42" s="401"/>
      <c r="X42" s="401"/>
      <c r="Y42" s="401"/>
      <c r="Z42" s="401"/>
      <c r="AA42" s="401"/>
      <c r="AB42" s="401"/>
      <c r="AC42" s="401"/>
      <c r="AD42" s="401"/>
      <c r="AE42" s="401"/>
      <c r="AF42" s="401"/>
      <c r="AG42" s="401"/>
      <c r="AH42" s="401"/>
      <c r="AI42" s="401"/>
      <c r="AJ42" s="401"/>
      <c r="AK42" s="401"/>
      <c r="AL42" s="401"/>
      <c r="AM42" s="401"/>
      <c r="AN42" s="401"/>
      <c r="AO42" s="401"/>
      <c r="AP42" s="401"/>
      <c r="AQ42" s="401"/>
    </row>
    <row r="43" spans="1:43" s="88" customFormat="1">
      <c r="A43" s="77"/>
      <c r="B43" s="77"/>
      <c r="C43" s="400"/>
      <c r="D43" s="400"/>
      <c r="E43" s="400"/>
      <c r="F43" s="400"/>
      <c r="G43" s="400"/>
      <c r="H43" s="400"/>
      <c r="I43" s="400"/>
      <c r="J43" s="400"/>
      <c r="K43" s="400"/>
      <c r="L43" s="400"/>
      <c r="M43" s="400"/>
      <c r="N43" s="400"/>
      <c r="O43" s="400"/>
      <c r="P43" s="400"/>
      <c r="Q43" s="400"/>
      <c r="R43" s="400"/>
      <c r="S43" s="401"/>
      <c r="T43" s="401"/>
      <c r="U43" s="401"/>
      <c r="V43" s="401"/>
      <c r="W43" s="401"/>
      <c r="X43" s="401"/>
      <c r="Y43" s="401"/>
      <c r="Z43" s="401"/>
      <c r="AA43" s="401"/>
      <c r="AB43" s="401"/>
      <c r="AC43" s="401"/>
      <c r="AD43" s="401"/>
      <c r="AE43" s="401"/>
      <c r="AF43" s="401"/>
      <c r="AG43" s="401"/>
      <c r="AH43" s="401"/>
      <c r="AI43" s="401"/>
      <c r="AJ43" s="401"/>
      <c r="AK43" s="401"/>
      <c r="AL43" s="401"/>
      <c r="AM43" s="401"/>
      <c r="AN43" s="401"/>
      <c r="AO43" s="401"/>
      <c r="AP43" s="401"/>
      <c r="AQ43" s="401"/>
    </row>
    <row r="44" spans="1:43" s="88" customFormat="1">
      <c r="A44" s="77"/>
      <c r="B44" s="77"/>
      <c r="C44" s="400"/>
      <c r="D44" s="400"/>
      <c r="E44" s="400"/>
      <c r="F44" s="400"/>
      <c r="G44" s="400"/>
      <c r="H44" s="400"/>
      <c r="I44" s="400"/>
      <c r="J44" s="400"/>
      <c r="K44" s="400"/>
      <c r="L44" s="400"/>
      <c r="M44" s="400"/>
      <c r="N44" s="400"/>
      <c r="O44" s="400"/>
      <c r="P44" s="400"/>
      <c r="Q44" s="400"/>
      <c r="R44" s="400"/>
      <c r="S44" s="401"/>
      <c r="T44" s="401"/>
      <c r="U44" s="401"/>
      <c r="V44" s="401"/>
      <c r="W44" s="401"/>
      <c r="X44" s="401"/>
      <c r="Y44" s="401"/>
      <c r="Z44" s="401"/>
      <c r="AA44" s="401"/>
      <c r="AB44" s="401"/>
      <c r="AC44" s="401"/>
      <c r="AD44" s="401"/>
      <c r="AE44" s="401"/>
      <c r="AF44" s="401"/>
      <c r="AG44" s="401"/>
      <c r="AH44" s="401"/>
      <c r="AI44" s="401"/>
      <c r="AJ44" s="401"/>
      <c r="AK44" s="401"/>
      <c r="AL44" s="401"/>
      <c r="AM44" s="401"/>
      <c r="AN44" s="401"/>
      <c r="AO44" s="401"/>
      <c r="AP44" s="401"/>
      <c r="AQ44" s="401"/>
    </row>
    <row r="45" spans="1:43" s="88" customFormat="1">
      <c r="A45" s="77"/>
      <c r="B45" s="77"/>
      <c r="C45" s="400"/>
      <c r="D45" s="400"/>
      <c r="E45" s="400"/>
      <c r="F45" s="400"/>
      <c r="G45" s="400"/>
      <c r="H45" s="400"/>
      <c r="I45" s="400"/>
      <c r="J45" s="400"/>
      <c r="K45" s="400"/>
      <c r="L45" s="400"/>
      <c r="M45" s="400"/>
      <c r="N45" s="400"/>
      <c r="O45" s="400"/>
      <c r="P45" s="400"/>
      <c r="Q45" s="400"/>
      <c r="R45" s="400"/>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row>
    <row r="46" spans="1:43" s="88" customFormat="1">
      <c r="A46" s="77"/>
      <c r="B46" s="77"/>
      <c r="C46" s="400"/>
      <c r="D46" s="400"/>
      <c r="E46" s="400"/>
      <c r="F46" s="400"/>
      <c r="G46" s="400"/>
      <c r="H46" s="400"/>
      <c r="I46" s="400"/>
      <c r="J46" s="400"/>
      <c r="K46" s="400"/>
      <c r="L46" s="400"/>
      <c r="M46" s="400"/>
      <c r="N46" s="400"/>
      <c r="O46" s="400"/>
      <c r="P46" s="400"/>
      <c r="Q46" s="400"/>
      <c r="R46" s="400"/>
      <c r="S46" s="401"/>
      <c r="T46" s="401"/>
      <c r="U46" s="401"/>
      <c r="V46" s="401"/>
      <c r="W46" s="401"/>
      <c r="X46" s="401"/>
      <c r="Y46" s="401"/>
      <c r="Z46" s="401"/>
      <c r="AA46" s="401"/>
      <c r="AB46" s="401"/>
      <c r="AC46" s="401"/>
      <c r="AD46" s="401"/>
      <c r="AE46" s="401"/>
      <c r="AF46" s="401"/>
      <c r="AG46" s="401"/>
      <c r="AH46" s="401"/>
      <c r="AI46" s="401"/>
      <c r="AJ46" s="401"/>
      <c r="AK46" s="401"/>
      <c r="AL46" s="401"/>
      <c r="AM46" s="401"/>
      <c r="AN46" s="401"/>
      <c r="AO46" s="401"/>
      <c r="AP46" s="401"/>
      <c r="AQ46" s="401"/>
    </row>
    <row r="47" spans="1:43" s="88" customFormat="1">
      <c r="A47" s="77"/>
      <c r="B47" s="77"/>
      <c r="C47" s="400"/>
      <c r="D47" s="400"/>
      <c r="E47" s="400"/>
      <c r="F47" s="400"/>
      <c r="G47" s="400"/>
      <c r="H47" s="400"/>
      <c r="I47" s="400"/>
      <c r="J47" s="400"/>
      <c r="K47" s="400"/>
      <c r="L47" s="400"/>
      <c r="M47" s="400"/>
      <c r="N47" s="400"/>
      <c r="O47" s="400"/>
      <c r="P47" s="400"/>
      <c r="Q47" s="400"/>
      <c r="R47" s="400"/>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row>
    <row r="48" spans="1:43" s="88" customFormat="1">
      <c r="A48" s="77"/>
      <c r="B48" s="77"/>
      <c r="C48" s="400"/>
      <c r="D48" s="400"/>
      <c r="E48" s="400"/>
      <c r="F48" s="400"/>
      <c r="G48" s="400"/>
      <c r="H48" s="400"/>
      <c r="I48" s="400"/>
      <c r="J48" s="400"/>
      <c r="K48" s="400"/>
      <c r="L48" s="400"/>
      <c r="M48" s="400"/>
      <c r="N48" s="400"/>
      <c r="O48" s="400"/>
      <c r="P48" s="400"/>
      <c r="Q48" s="400"/>
      <c r="R48" s="400"/>
      <c r="S48" s="401"/>
      <c r="T48" s="401"/>
      <c r="U48" s="401"/>
      <c r="V48" s="401"/>
      <c r="W48" s="401"/>
      <c r="X48" s="401"/>
      <c r="Y48" s="401"/>
      <c r="Z48" s="401"/>
      <c r="AA48" s="401"/>
      <c r="AB48" s="401"/>
      <c r="AC48" s="401"/>
      <c r="AD48" s="401"/>
      <c r="AE48" s="401"/>
      <c r="AF48" s="401"/>
      <c r="AG48" s="401"/>
      <c r="AH48" s="401"/>
      <c r="AI48" s="401"/>
      <c r="AJ48" s="401"/>
      <c r="AK48" s="401"/>
      <c r="AL48" s="401"/>
      <c r="AM48" s="401"/>
      <c r="AN48" s="401"/>
      <c r="AO48" s="401"/>
      <c r="AP48" s="401"/>
      <c r="AQ48" s="401"/>
    </row>
    <row r="49" spans="1:43" ht="21" customHeight="1">
      <c r="B49" s="77" t="str">
        <f>IF(ISERROR(ABS(LOG(ABS(SUM(B16:B48)),EXP(3)))),"",ABS(LOG(ABS(SUM(B16:B48)),EXP(3))))</f>
        <v/>
      </c>
    </row>
    <row r="50" spans="1:43" ht="23.25" customHeight="1">
      <c r="B50" s="78" t="str">
        <f>IF(ISERROR(IF(ISERROR(MID(B49,FIND(".",B49,1)+6,13)),MID(B49,FIND(",",B49,1)+6,13),MID(B49,FIND(".",B49,1)+6,13))),"",IF(ISERROR(MID(B49,FIND(".",B49,1)+6,13)),MID(B49,FIND(",",B49,1)+6,13),MID(B49,FIND(".",B49,1)+6,13)))</f>
        <v/>
      </c>
      <c r="C50" s="79"/>
      <c r="D50" s="79"/>
      <c r="E50" s="79"/>
      <c r="F50" s="79"/>
      <c r="G50" s="79"/>
      <c r="H50" s="79"/>
      <c r="I50" s="79"/>
      <c r="J50" s="79"/>
      <c r="K50" s="79"/>
      <c r="L50" s="79"/>
      <c r="AH50" s="173"/>
      <c r="AI50" s="89"/>
      <c r="AJ50" s="89"/>
      <c r="AK50" s="89"/>
    </row>
    <row r="51" spans="1:43" s="91" customFormat="1" ht="24" customHeight="1">
      <c r="A51" s="90"/>
      <c r="B51" s="90"/>
      <c r="C51" s="403" t="s">
        <v>2149</v>
      </c>
      <c r="D51" s="403"/>
      <c r="E51" s="403"/>
      <c r="F51" s="403"/>
      <c r="G51" s="403"/>
      <c r="H51" s="403"/>
      <c r="I51" s="403"/>
      <c r="J51" s="403"/>
      <c r="K51" s="403"/>
      <c r="L51" s="403"/>
      <c r="T51" s="100"/>
      <c r="AE51" s="100" t="s">
        <v>2151</v>
      </c>
      <c r="AH51" s="384" t="s">
        <v>2150</v>
      </c>
      <c r="AI51" s="384"/>
      <c r="AJ51" s="384"/>
      <c r="AK51" s="384"/>
      <c r="AL51" s="384"/>
      <c r="AM51" s="384"/>
      <c r="AN51" s="384"/>
      <c r="AO51" s="384"/>
      <c r="AP51" s="384"/>
      <c r="AQ51" s="384"/>
    </row>
    <row r="52" spans="1:43">
      <c r="C52" s="382" t="str">
        <f>OP!C45</f>
        <v>U Sarajevu, 31.07.2026. godine</v>
      </c>
      <c r="D52" s="382"/>
      <c r="E52" s="382"/>
      <c r="F52" s="382"/>
      <c r="G52" s="382"/>
      <c r="H52" s="382"/>
      <c r="I52" s="382"/>
      <c r="J52" s="382"/>
      <c r="K52" s="382"/>
      <c r="L52" s="382"/>
      <c r="M52" s="382"/>
      <c r="N52" s="382"/>
      <c r="O52" s="382"/>
      <c r="P52" s="382"/>
      <c r="Q52" s="382"/>
      <c r="R52" s="382"/>
      <c r="AH52" s="383" t="str">
        <f>OP!AJ45</f>
        <v>dr. sci. Sanel Buljubašić</v>
      </c>
      <c r="AI52" s="383"/>
      <c r="AJ52" s="383"/>
      <c r="AK52" s="383"/>
      <c r="AL52" s="383"/>
      <c r="AM52" s="383"/>
      <c r="AN52" s="383"/>
      <c r="AO52" s="383"/>
      <c r="AP52" s="383"/>
      <c r="AQ52" s="383"/>
    </row>
    <row r="53" spans="1:43" ht="60.75" customHeight="1">
      <c r="H53" s="93"/>
      <c r="I53" s="93"/>
      <c r="J53" s="93"/>
      <c r="K53" s="93"/>
      <c r="L53" s="93"/>
      <c r="AJ53" s="95"/>
      <c r="AK53" s="96"/>
    </row>
    <row r="54" spans="1:43" ht="60.75" customHeight="1">
      <c r="C54" s="93"/>
      <c r="D54" s="93"/>
      <c r="E54" s="93"/>
      <c r="F54" s="93"/>
      <c r="G54" s="94"/>
      <c r="H54" s="93"/>
      <c r="I54" s="93"/>
      <c r="J54" s="93"/>
      <c r="K54" s="93"/>
      <c r="L54" s="93"/>
      <c r="AJ54" s="95"/>
      <c r="AK54" s="96"/>
    </row>
    <row r="55" spans="1:43" ht="33.75" customHeight="1">
      <c r="C55" s="93"/>
      <c r="D55" s="93"/>
      <c r="E55" s="93"/>
      <c r="F55" s="93"/>
      <c r="G55" s="94"/>
      <c r="H55" s="93"/>
      <c r="I55" s="93"/>
      <c r="J55" s="93"/>
      <c r="K55" s="93"/>
      <c r="L55" s="93"/>
    </row>
    <row r="56" spans="1:43" ht="33.75" customHeight="1">
      <c r="C56" s="93"/>
      <c r="D56" s="93"/>
      <c r="E56" s="93"/>
      <c r="F56" s="93"/>
      <c r="G56" s="94"/>
      <c r="H56" s="93"/>
      <c r="I56" s="93"/>
      <c r="J56" s="93"/>
      <c r="K56" s="93"/>
      <c r="L56" s="93"/>
    </row>
    <row r="57" spans="1:43" ht="72.75" customHeight="1">
      <c r="C57" s="325"/>
      <c r="D57" s="325"/>
      <c r="E57" s="325"/>
      <c r="F57" s="325"/>
      <c r="G57" s="325"/>
      <c r="H57" s="325"/>
      <c r="I57" s="325"/>
      <c r="J57" s="325"/>
      <c r="K57" s="325"/>
      <c r="L57" s="325"/>
      <c r="AJ57" s="95"/>
      <c r="AK57" s="96"/>
    </row>
    <row r="58" spans="1:43" ht="72.75" customHeight="1">
      <c r="AJ58" s="95"/>
      <c r="AK58" s="96"/>
    </row>
    <row r="59" spans="1:43" ht="20.45" customHeight="1">
      <c r="C59" s="174"/>
      <c r="D59" s="175"/>
      <c r="E59" s="101"/>
      <c r="F59" s="101"/>
      <c r="G59" s="101"/>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176"/>
      <c r="AJ59" s="95"/>
      <c r="AK59" s="96"/>
    </row>
    <row r="60" spans="1:43">
      <c r="C60" s="97"/>
      <c r="D60" s="97"/>
      <c r="E60" s="98"/>
      <c r="F60" s="98"/>
      <c r="G60" s="98"/>
      <c r="H60" s="98"/>
      <c r="I60" s="98"/>
      <c r="J60" s="98"/>
      <c r="K60" s="98"/>
      <c r="L60" s="98"/>
      <c r="M60" s="98"/>
      <c r="N60" s="98"/>
      <c r="O60" s="98"/>
      <c r="P60" s="98"/>
      <c r="Q60" s="98"/>
      <c r="R60" s="98"/>
      <c r="S60" s="98"/>
      <c r="T60" s="98"/>
      <c r="U60" s="98"/>
      <c r="V60" s="98"/>
      <c r="W60" s="98"/>
    </row>
  </sheetData>
  <mergeCells count="80">
    <mergeCell ref="C48:R48"/>
    <mergeCell ref="S48:AQ48"/>
    <mergeCell ref="C51:L51"/>
    <mergeCell ref="C57:L57"/>
    <mergeCell ref="C11:AQ12"/>
    <mergeCell ref="C45:R45"/>
    <mergeCell ref="S45:AQ45"/>
    <mergeCell ref="C46:R46"/>
    <mergeCell ref="S46:AQ46"/>
    <mergeCell ref="C47:R47"/>
    <mergeCell ref="S47:AQ47"/>
    <mergeCell ref="C42:R42"/>
    <mergeCell ref="S42:AQ42"/>
    <mergeCell ref="C43:R43"/>
    <mergeCell ref="S43:AQ43"/>
    <mergeCell ref="C37:R37"/>
    <mergeCell ref="S37:AQ37"/>
    <mergeCell ref="C44:R44"/>
    <mergeCell ref="C38:R38"/>
    <mergeCell ref="S38:AQ38"/>
    <mergeCell ref="S44:AQ44"/>
    <mergeCell ref="C39:R39"/>
    <mergeCell ref="S39:AQ39"/>
    <mergeCell ref="C40:R40"/>
    <mergeCell ref="S40:AQ40"/>
    <mergeCell ref="C41:R41"/>
    <mergeCell ref="S41:AQ41"/>
    <mergeCell ref="C34:R34"/>
    <mergeCell ref="S34:AQ34"/>
    <mergeCell ref="C35:R35"/>
    <mergeCell ref="S35:AQ35"/>
    <mergeCell ref="C36:R36"/>
    <mergeCell ref="S36:AQ36"/>
    <mergeCell ref="C31:R31"/>
    <mergeCell ref="S31:AQ31"/>
    <mergeCell ref="C32:R32"/>
    <mergeCell ref="S32:AQ32"/>
    <mergeCell ref="C33:R33"/>
    <mergeCell ref="S33:AQ33"/>
    <mergeCell ref="C28:R28"/>
    <mergeCell ref="S28:AQ28"/>
    <mergeCell ref="C29:R29"/>
    <mergeCell ref="S29:AQ29"/>
    <mergeCell ref="C30:R30"/>
    <mergeCell ref="S30:AQ30"/>
    <mergeCell ref="C25:R25"/>
    <mergeCell ref="S25:AQ25"/>
    <mergeCell ref="C26:R26"/>
    <mergeCell ref="S26:AQ26"/>
    <mergeCell ref="C27:R27"/>
    <mergeCell ref="S27:AQ27"/>
    <mergeCell ref="S22:AQ22"/>
    <mergeCell ref="C23:R23"/>
    <mergeCell ref="S23:AQ23"/>
    <mergeCell ref="C24:R24"/>
    <mergeCell ref="S24:AQ24"/>
    <mergeCell ref="C52:R52"/>
    <mergeCell ref="AH52:AQ52"/>
    <mergeCell ref="AH51:AQ51"/>
    <mergeCell ref="C14:R15"/>
    <mergeCell ref="S14:AQ15"/>
    <mergeCell ref="C16:R16"/>
    <mergeCell ref="S16:AQ16"/>
    <mergeCell ref="C17:R17"/>
    <mergeCell ref="S17:AQ17"/>
    <mergeCell ref="C18:R18"/>
    <mergeCell ref="S18:AQ18"/>
    <mergeCell ref="C19:R19"/>
    <mergeCell ref="S19:AQ19"/>
    <mergeCell ref="C20:R20"/>
    <mergeCell ref="S20:AQ20"/>
    <mergeCell ref="C22:R22"/>
    <mergeCell ref="C5:R5"/>
    <mergeCell ref="C7:R7"/>
    <mergeCell ref="C9:R9"/>
    <mergeCell ref="AK1:AQ1"/>
    <mergeCell ref="AK4:AQ4"/>
    <mergeCell ref="C1:R1"/>
    <mergeCell ref="C3:R3"/>
    <mergeCell ref="AK2:AQ2"/>
  </mergeCells>
  <conditionalFormatting sqref="B3:C3 S3:W3">
    <cfRule type="expression" dxfId="13" priority="5">
      <formula>OR(LEFT(#REF!,5)="Reviz",LEFT(#REF!,6)="Izjava")</formula>
    </cfRule>
  </conditionalFormatting>
  <conditionalFormatting sqref="C1:C2">
    <cfRule type="expression" dxfId="12" priority="1">
      <formula>OR(LEFT(#REF!,5)="Reviz",LEFT(#REF!,6)="Izjava")</formula>
    </cfRule>
  </conditionalFormatting>
  <conditionalFormatting sqref="C1:C10">
    <cfRule type="expression" dxfId="11" priority="4">
      <formula>OR(LEFT(#REF!,5)="Reviz",LEFT(#REF!,6)="Izjava")</formula>
    </cfRule>
  </conditionalFormatting>
  <conditionalFormatting sqref="C4">
    <cfRule type="expression" dxfId="10" priority="2">
      <formula>OR(LEFT(#REF!,5)="Reviz",LEFT(#REF!,6)="Izjava")</formula>
    </cfRule>
  </conditionalFormatting>
  <conditionalFormatting sqref="C11">
    <cfRule type="expression" dxfId="9" priority="11">
      <formula>OR(LEFT(#REF!,5)="Reviz",LEFT(#REF!,6)="Izjava")</formula>
    </cfRule>
    <cfRule type="expression" dxfId="8" priority="12">
      <formula>OR(LEFT(#REF!,5)="Reviz",LEFT(#REF!,6)="Izjava")</formula>
    </cfRule>
  </conditionalFormatting>
  <conditionalFormatting sqref="C14">
    <cfRule type="expression" dxfId="7" priority="10">
      <formula>OR(LEFT(#REF!,5)="Reviz",LEFT(#REF!,6)="Izjava")</formula>
    </cfRule>
  </conditionalFormatting>
  <conditionalFormatting sqref="C16">
    <cfRule type="expression" dxfId="6" priority="8">
      <formula>OR(LEFT(#REF!,5)="Reviz",LEFT(#REF!,6)="Izjava")</formula>
    </cfRule>
  </conditionalFormatting>
  <conditionalFormatting sqref="C59">
    <cfRule type="expression" dxfId="5" priority="13">
      <formula>OR(LEFT(#REF!,5)="Reviz",LEFT(#REF!,6)="Izjava")</formula>
    </cfRule>
    <cfRule type="containsText" dxfId="4" priority="14" operator="containsText" text="Obrazac prazan">
      <formula>NOT(ISERROR(SEARCH("Obrazac prazan",C59)))</formula>
    </cfRule>
  </conditionalFormatting>
  <conditionalFormatting sqref="C53:AH60 X1:AH1 AH2 X3:AH3 AC4:AC7 C49:AH50 C51:AG51 C52 S52:AH52 S16:S48 C17:C48">
    <cfRule type="expression" dxfId="3" priority="15">
      <formula>OR(LEFT(#REF!,5)="Reviz",LEFT(#REF!,6)="Izjava")</formula>
    </cfRule>
  </conditionalFormatting>
  <conditionalFormatting sqref="S14">
    <cfRule type="expression" dxfId="2" priority="9">
      <formula>OR(LEFT(#REF!,5)="Reviz",LEFT(#REF!,6)="Izjava")</formula>
    </cfRule>
  </conditionalFormatting>
  <conditionalFormatting sqref="S1:W1">
    <cfRule type="expression" dxfId="1" priority="6">
      <formula>OR(LEFT(#REF!,5)="Reviz",LEFT(#REF!,6)="Izjava")</formula>
    </cfRule>
  </conditionalFormatting>
  <conditionalFormatting sqref="X1:AG1 X3:AG3 AC4:AC7 C49:AH49 C53:AH54 C55:W56 C57:AH58 AJ1:AJ3">
    <cfRule type="expression" dxfId="0" priority="16">
      <formula>OR(LEFT(#REF!,5)="Reviz",LEFT(#REF!,6)="Izjava")</formula>
    </cfRule>
  </conditionalFormatting>
  <pageMargins left="0.43307086614173229" right="0.31496062992125984" top="0.39370078740157483" bottom="0.23622047244094491" header="0.23622047244094491" footer="0.15748031496062992"/>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#Konverter</vt:lpstr>
      <vt:lpstr>#UNOS</vt:lpstr>
      <vt:lpstr>OP</vt:lpstr>
      <vt:lpstr>BS</vt:lpstr>
      <vt:lpstr>BU</vt:lpstr>
      <vt:lpstr>GTDIR</vt:lpstr>
      <vt:lpstr>GTIND</vt:lpstr>
      <vt:lpstr>IPK</vt:lpstr>
      <vt:lpstr>ZB</vt:lpstr>
      <vt:lpstr>OP!Print_Area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FIA</dc:creator>
  <cp:lastModifiedBy>Edisa Kadric</cp:lastModifiedBy>
  <cp:lastPrinted>2026-07-21T08:03:25Z</cp:lastPrinted>
  <dcterms:created xsi:type="dcterms:W3CDTF">2022-09-29T09:39:00Z</dcterms:created>
  <dcterms:modified xsi:type="dcterms:W3CDTF">2026-07-27T10:46:28Z</dcterms:modified>
  <cp:category>PrivrednaDrustva</cp:category>
</cp:coreProperties>
</file>